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73A8F82B-195E-4A2B-A90E-F91B1AC755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сходные" sheetId="1" r:id="rId1"/>
    <sheet name="параметры" sheetId="2" state="hidden" r:id="rId2"/>
    <sheet name="имитаци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I17" i="3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C24" i="3" l="1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23" i="3"/>
  <c r="D23" i="3" s="1"/>
  <c r="F47" i="1" l="1"/>
  <c r="T5" i="2" s="1"/>
  <c r="G47" i="1"/>
  <c r="T48" i="2" s="1"/>
  <c r="H47" i="1"/>
  <c r="T6" i="2" s="1"/>
  <c r="I47" i="1"/>
  <c r="T49" i="2" s="1"/>
  <c r="J47" i="1"/>
  <c r="T7" i="2" s="1"/>
  <c r="K47" i="1"/>
  <c r="T50" i="2" s="1"/>
  <c r="L47" i="1"/>
  <c r="T8" i="2" s="1"/>
  <c r="M47" i="1"/>
  <c r="T51" i="2" s="1"/>
  <c r="N47" i="1"/>
  <c r="T9" i="2" s="1"/>
  <c r="O47" i="1"/>
  <c r="T52" i="2" s="1"/>
  <c r="P47" i="1"/>
  <c r="T10" i="2" s="1"/>
  <c r="Q47" i="1"/>
  <c r="T53" i="2" s="1"/>
  <c r="R47" i="1"/>
  <c r="T11" i="2" s="1"/>
  <c r="S47" i="1"/>
  <c r="T54" i="2" s="1"/>
  <c r="T47" i="1"/>
  <c r="T12" i="2" s="1"/>
  <c r="U47" i="1"/>
  <c r="T55" i="2" s="1"/>
  <c r="V47" i="1"/>
  <c r="T13" i="2" s="1"/>
  <c r="W47" i="1"/>
  <c r="T56" i="2" s="1"/>
  <c r="X47" i="1"/>
  <c r="T14" i="2" s="1"/>
  <c r="Y47" i="1"/>
  <c r="T57" i="2" s="1"/>
  <c r="Z47" i="1"/>
  <c r="AA47" i="1"/>
  <c r="T58" i="2" s="1"/>
  <c r="AB47" i="1"/>
  <c r="T16" i="2" s="1"/>
  <c r="AC47" i="1"/>
  <c r="T59" i="2" s="1"/>
  <c r="AD47" i="1"/>
  <c r="T17" i="2" s="1"/>
  <c r="AE47" i="1"/>
  <c r="T60" i="2" s="1"/>
  <c r="AF47" i="1"/>
  <c r="T18" i="2" s="1"/>
  <c r="AG47" i="1"/>
  <c r="T61" i="2" s="1"/>
  <c r="AH47" i="1"/>
  <c r="AI47" i="1"/>
  <c r="AJ47" i="1"/>
  <c r="T20" i="2" s="1"/>
  <c r="AK47" i="1"/>
  <c r="AL47" i="1"/>
  <c r="AM47" i="1"/>
  <c r="T64" i="2" s="1"/>
  <c r="AN47" i="1"/>
  <c r="T22" i="2" s="1"/>
  <c r="AO47" i="1"/>
  <c r="T65" i="2" s="1"/>
  <c r="AP47" i="1"/>
  <c r="AQ47" i="1"/>
  <c r="AR47" i="1"/>
  <c r="T24" i="2" s="1"/>
  <c r="AS47" i="1"/>
  <c r="T67" i="2" s="1"/>
  <c r="AT47" i="1"/>
  <c r="AU47" i="1"/>
  <c r="T68" i="2" s="1"/>
  <c r="AV47" i="1"/>
  <c r="T26" i="2" s="1"/>
  <c r="AW47" i="1"/>
  <c r="T69" i="2" s="1"/>
  <c r="AX47" i="1"/>
  <c r="T27" i="2" s="1"/>
  <c r="AY47" i="1"/>
  <c r="AZ47" i="1"/>
  <c r="T28" i="2" s="1"/>
  <c r="BA47" i="1"/>
  <c r="T71" i="2" s="1"/>
  <c r="BB47" i="1"/>
  <c r="BC47" i="1"/>
  <c r="E47" i="1"/>
  <c r="T47" i="2" s="1"/>
  <c r="T63" i="2"/>
  <c r="D47" i="1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0" i="2"/>
  <c r="T66" i="2"/>
  <c r="T62" i="2"/>
  <c r="T46" i="2"/>
  <c r="T45" i="2"/>
  <c r="T44" i="2"/>
  <c r="T42" i="2"/>
  <c r="T38" i="2"/>
  <c r="T37" i="2"/>
  <c r="T43" i="2"/>
  <c r="T41" i="2"/>
  <c r="T40" i="2"/>
  <c r="T39" i="2"/>
  <c r="T36" i="2"/>
  <c r="T35" i="2"/>
  <c r="T34" i="2"/>
  <c r="T33" i="2"/>
  <c r="T32" i="2"/>
  <c r="T31" i="2"/>
  <c r="T30" i="2"/>
  <c r="T29" i="2"/>
  <c r="T25" i="2"/>
  <c r="T23" i="2"/>
  <c r="T21" i="2"/>
  <c r="T19" i="2"/>
  <c r="T15" i="2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U42" i="1"/>
  <c r="T42" i="1"/>
  <c r="S42" i="1"/>
  <c r="R42" i="1"/>
  <c r="Q42" i="1"/>
  <c r="O42" i="1"/>
  <c r="M42" i="1"/>
  <c r="K42" i="1"/>
  <c r="J42" i="1"/>
  <c r="I42" i="1"/>
  <c r="H42" i="1"/>
  <c r="E42" i="1"/>
  <c r="D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E41" i="1"/>
  <c r="D41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D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D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E38" i="1" s="1"/>
  <c r="AD35" i="1"/>
  <c r="AD38" i="1" s="1"/>
  <c r="AC35" i="1"/>
  <c r="AC38" i="1" s="1"/>
  <c r="AB35" i="1"/>
  <c r="AB38" i="1" s="1"/>
  <c r="AA35" i="1"/>
  <c r="AA38" i="1" s="1"/>
  <c r="Z35" i="1"/>
  <c r="Z38" i="1" s="1"/>
  <c r="Y35" i="1"/>
  <c r="Y38" i="1" s="1"/>
  <c r="X35" i="1"/>
  <c r="X38" i="1" s="1"/>
  <c r="W35" i="1"/>
  <c r="W38" i="1" s="1"/>
  <c r="V35" i="1"/>
  <c r="V38" i="1" s="1"/>
  <c r="U35" i="1"/>
  <c r="U38" i="1" s="1"/>
  <c r="T35" i="1"/>
  <c r="T38" i="1" s="1"/>
  <c r="S35" i="1"/>
  <c r="S38" i="1" s="1"/>
  <c r="R35" i="1"/>
  <c r="R38" i="1" s="1"/>
  <c r="Q35" i="1"/>
  <c r="Q38" i="1" s="1"/>
  <c r="P35" i="1"/>
  <c r="P38" i="1" s="1"/>
  <c r="O35" i="1"/>
  <c r="O38" i="1" s="1"/>
  <c r="N35" i="1"/>
  <c r="N38" i="1" s="1"/>
  <c r="M35" i="1"/>
  <c r="M38" i="1" s="1"/>
  <c r="L35" i="1"/>
  <c r="L38" i="1" s="1"/>
  <c r="K35" i="1"/>
  <c r="K38" i="1" s="1"/>
  <c r="J35" i="1"/>
  <c r="J38" i="1" s="1"/>
  <c r="I35" i="1"/>
  <c r="I38" i="1" s="1"/>
  <c r="H38" i="1"/>
  <c r="E35" i="1"/>
  <c r="E38" i="1" s="1"/>
  <c r="D35" i="1"/>
  <c r="D38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D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E33" i="1"/>
  <c r="D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E32" i="1"/>
  <c r="D32" i="1"/>
  <c r="BC31" i="1"/>
  <c r="BB31" i="1"/>
  <c r="BA31" i="1"/>
  <c r="BA39" i="1" s="1"/>
  <c r="AZ31" i="1"/>
  <c r="AZ39" i="1" s="1"/>
  <c r="AY31" i="1"/>
  <c r="AX31" i="1"/>
  <c r="AW31" i="1"/>
  <c r="AW39" i="1" s="1"/>
  <c r="AV31" i="1"/>
  <c r="AV39" i="1" s="1"/>
  <c r="AU31" i="1"/>
  <c r="AT31" i="1"/>
  <c r="AS31" i="1"/>
  <c r="AS39" i="1" s="1"/>
  <c r="AR31" i="1"/>
  <c r="AR39" i="1" s="1"/>
  <c r="AQ31" i="1"/>
  <c r="AP31" i="1"/>
  <c r="AO31" i="1"/>
  <c r="AO39" i="1" s="1"/>
  <c r="AN31" i="1"/>
  <c r="AN39" i="1" s="1"/>
  <c r="AM31" i="1"/>
  <c r="AL31" i="1"/>
  <c r="AK31" i="1"/>
  <c r="AK39" i="1" s="1"/>
  <c r="AJ31" i="1"/>
  <c r="AJ39" i="1" s="1"/>
  <c r="AI31" i="1"/>
  <c r="AH31" i="1"/>
  <c r="AG31" i="1"/>
  <c r="AG39" i="1" s="1"/>
  <c r="AF31" i="1"/>
  <c r="AF39" i="1" s="1"/>
  <c r="AE31" i="1"/>
  <c r="AD31" i="1"/>
  <c r="AC31" i="1"/>
  <c r="AC39" i="1" s="1"/>
  <c r="AB31" i="1"/>
  <c r="AB39" i="1" s="1"/>
  <c r="AA31" i="1"/>
  <c r="Z31" i="1"/>
  <c r="Y31" i="1"/>
  <c r="Y39" i="1" s="1"/>
  <c r="X31" i="1"/>
  <c r="X39" i="1" s="1"/>
  <c r="W31" i="1"/>
  <c r="V31" i="1"/>
  <c r="U31" i="1"/>
  <c r="U39" i="1" s="1"/>
  <c r="T31" i="1"/>
  <c r="T39" i="1" s="1"/>
  <c r="S31" i="1"/>
  <c r="R31" i="1"/>
  <c r="Q31" i="1"/>
  <c r="Q39" i="1" s="1"/>
  <c r="P31" i="1"/>
  <c r="P39" i="1" s="1"/>
  <c r="O31" i="1"/>
  <c r="N31" i="1"/>
  <c r="M31" i="1"/>
  <c r="M39" i="1" s="1"/>
  <c r="L31" i="1"/>
  <c r="L39" i="1" s="1"/>
  <c r="K31" i="1"/>
  <c r="J31" i="1"/>
  <c r="I31" i="1"/>
  <c r="I39" i="1" s="1"/>
  <c r="H31" i="1"/>
  <c r="H39" i="1" s="1"/>
  <c r="E31" i="1"/>
  <c r="D31" i="1"/>
  <c r="AA40" i="1" l="1"/>
  <c r="AA39" i="1"/>
  <c r="AE40" i="1"/>
  <c r="AE39" i="1"/>
  <c r="AI40" i="1"/>
  <c r="AI39" i="1"/>
  <c r="AM40" i="1"/>
  <c r="AM39" i="1"/>
  <c r="AQ40" i="1"/>
  <c r="AQ39" i="1"/>
  <c r="AU40" i="1"/>
  <c r="AU39" i="1"/>
  <c r="AY40" i="1"/>
  <c r="AY39" i="1"/>
  <c r="BC40" i="1"/>
  <c r="BC39" i="1"/>
  <c r="Z40" i="1"/>
  <c r="Z39" i="1"/>
  <c r="AD40" i="1"/>
  <c r="AD39" i="1"/>
  <c r="AH40" i="1"/>
  <c r="AH39" i="1"/>
  <c r="AL40" i="1"/>
  <c r="AL39" i="1"/>
  <c r="AP40" i="1"/>
  <c r="AP39" i="1"/>
  <c r="AT40" i="1"/>
  <c r="AT39" i="1"/>
  <c r="AX40" i="1"/>
  <c r="AX39" i="1"/>
  <c r="BB40" i="1"/>
  <c r="BB39" i="1"/>
  <c r="D40" i="1"/>
  <c r="D39" i="1"/>
  <c r="R40" i="1"/>
  <c r="R39" i="1"/>
  <c r="V40" i="1"/>
  <c r="V39" i="1"/>
  <c r="K40" i="1"/>
  <c r="K39" i="1"/>
  <c r="W40" i="1"/>
  <c r="W39" i="1"/>
  <c r="E40" i="1"/>
  <c r="E39" i="1"/>
  <c r="O40" i="1"/>
  <c r="O39" i="1"/>
  <c r="N40" i="1"/>
  <c r="N39" i="1"/>
  <c r="J40" i="1"/>
  <c r="J39" i="1"/>
  <c r="S40" i="1"/>
  <c r="S39" i="1"/>
  <c r="T4" i="2"/>
  <c r="H40" i="1"/>
  <c r="L40" i="1"/>
  <c r="P40" i="1"/>
  <c r="T40" i="1"/>
  <c r="X40" i="1"/>
  <c r="AB40" i="1"/>
  <c r="AF40" i="1"/>
  <c r="AJ40" i="1"/>
  <c r="AN40" i="1"/>
  <c r="AR40" i="1"/>
  <c r="AV40" i="1"/>
  <c r="AZ40" i="1"/>
  <c r="I40" i="1"/>
  <c r="M40" i="1"/>
  <c r="Q40" i="1"/>
  <c r="U40" i="1"/>
  <c r="Y40" i="1"/>
  <c r="AC40" i="1"/>
  <c r="AG40" i="1"/>
  <c r="AK40" i="1"/>
  <c r="AO40" i="1"/>
  <c r="AS40" i="1"/>
  <c r="AW40" i="1"/>
  <c r="BA40" i="1"/>
  <c r="J19" i="3"/>
  <c r="K19" i="3"/>
  <c r="L19" i="3"/>
  <c r="M19" i="3"/>
  <c r="J20" i="3"/>
  <c r="K20" i="3"/>
  <c r="L20" i="3"/>
  <c r="M20" i="3"/>
  <c r="J21" i="3"/>
  <c r="K21" i="3"/>
  <c r="L21" i="3"/>
  <c r="M21" i="3"/>
  <c r="J22" i="3"/>
  <c r="K22" i="3"/>
  <c r="L22" i="3"/>
  <c r="M22" i="3"/>
  <c r="J23" i="3"/>
  <c r="K23" i="3"/>
  <c r="L23" i="3"/>
  <c r="M23" i="3"/>
  <c r="I23" i="3"/>
  <c r="I22" i="3"/>
  <c r="I21" i="3"/>
  <c r="I19" i="3"/>
  <c r="I20" i="3"/>
  <c r="F33" i="1" l="1"/>
  <c r="G33" i="1"/>
  <c r="F34" i="1"/>
  <c r="G34" i="1"/>
  <c r="B88" i="2" l="1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L17" i="3" l="1"/>
  <c r="M17" i="3"/>
  <c r="K17" i="3"/>
  <c r="J17" i="3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47" i="2"/>
  <c r="F42" i="1"/>
  <c r="N5" i="2" s="1"/>
  <c r="G42" i="1"/>
  <c r="N48" i="2" s="1"/>
  <c r="N6" i="2"/>
  <c r="N49" i="2"/>
  <c r="N7" i="2"/>
  <c r="N50" i="2"/>
  <c r="N8" i="2"/>
  <c r="N51" i="2"/>
  <c r="N9" i="2"/>
  <c r="N52" i="2"/>
  <c r="N10" i="2"/>
  <c r="N53" i="2"/>
  <c r="N11" i="2"/>
  <c r="N54" i="2"/>
  <c r="N12" i="2"/>
  <c r="N55" i="2"/>
  <c r="N13" i="2"/>
  <c r="N56" i="2"/>
  <c r="N14" i="2"/>
  <c r="N57" i="2"/>
  <c r="N15" i="2"/>
  <c r="N58" i="2"/>
  <c r="N16" i="2"/>
  <c r="N59" i="2"/>
  <c r="N17" i="2"/>
  <c r="N60" i="2"/>
  <c r="N18" i="2"/>
  <c r="N61" i="2"/>
  <c r="N19" i="2"/>
  <c r="N62" i="2"/>
  <c r="N20" i="2"/>
  <c r="N63" i="2"/>
  <c r="N21" i="2"/>
  <c r="N64" i="2"/>
  <c r="N22" i="2"/>
  <c r="N65" i="2"/>
  <c r="N23" i="2"/>
  <c r="N66" i="2"/>
  <c r="N24" i="2"/>
  <c r="N67" i="2"/>
  <c r="N25" i="2"/>
  <c r="N68" i="2"/>
  <c r="N4" i="2"/>
  <c r="O47" i="2" l="1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M12" i="3" l="1"/>
  <c r="L12" i="3"/>
  <c r="K12" i="3"/>
  <c r="J12" i="3"/>
  <c r="I12" i="3"/>
  <c r="M88" i="2" l="1"/>
  <c r="L88" i="2"/>
  <c r="K88" i="2"/>
  <c r="J88" i="2"/>
  <c r="I88" i="2"/>
  <c r="H88" i="2"/>
  <c r="G88" i="2"/>
  <c r="F88" i="2"/>
  <c r="E88" i="2"/>
  <c r="D88" i="2"/>
  <c r="C88" i="2"/>
  <c r="M87" i="2"/>
  <c r="L87" i="2"/>
  <c r="K87" i="2"/>
  <c r="J87" i="2"/>
  <c r="I87" i="2"/>
  <c r="H87" i="2"/>
  <c r="G87" i="2"/>
  <c r="F87" i="2"/>
  <c r="E87" i="2"/>
  <c r="D87" i="2"/>
  <c r="C87" i="2"/>
  <c r="M86" i="2"/>
  <c r="L86" i="2"/>
  <c r="K86" i="2"/>
  <c r="J86" i="2"/>
  <c r="I86" i="2"/>
  <c r="H86" i="2"/>
  <c r="G86" i="2"/>
  <c r="F86" i="2"/>
  <c r="E86" i="2"/>
  <c r="D86" i="2"/>
  <c r="C86" i="2"/>
  <c r="M85" i="2"/>
  <c r="L85" i="2"/>
  <c r="K85" i="2"/>
  <c r="J85" i="2"/>
  <c r="I85" i="2"/>
  <c r="H85" i="2"/>
  <c r="G85" i="2"/>
  <c r="F85" i="2"/>
  <c r="E85" i="2"/>
  <c r="D85" i="2"/>
  <c r="C85" i="2"/>
  <c r="M84" i="2"/>
  <c r="L84" i="2"/>
  <c r="K84" i="2"/>
  <c r="J84" i="2"/>
  <c r="I84" i="2"/>
  <c r="H84" i="2"/>
  <c r="G84" i="2"/>
  <c r="F84" i="2"/>
  <c r="E84" i="2"/>
  <c r="D84" i="2"/>
  <c r="C84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81" i="2"/>
  <c r="L81" i="2"/>
  <c r="K81" i="2"/>
  <c r="J81" i="2"/>
  <c r="I81" i="2"/>
  <c r="H81" i="2"/>
  <c r="G81" i="2"/>
  <c r="F81" i="2"/>
  <c r="E81" i="2"/>
  <c r="D81" i="2"/>
  <c r="C81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8" i="2"/>
  <c r="L78" i="2"/>
  <c r="K78" i="2"/>
  <c r="J78" i="2"/>
  <c r="I78" i="2"/>
  <c r="H78" i="2"/>
  <c r="G78" i="2"/>
  <c r="F78" i="2"/>
  <c r="E78" i="2"/>
  <c r="D78" i="2"/>
  <c r="C78" i="2"/>
  <c r="M77" i="2"/>
  <c r="L77" i="2"/>
  <c r="K77" i="2"/>
  <c r="J77" i="2"/>
  <c r="I77" i="2"/>
  <c r="H77" i="2"/>
  <c r="G77" i="2"/>
  <c r="F77" i="2"/>
  <c r="E77" i="2"/>
  <c r="D77" i="2"/>
  <c r="C77" i="2"/>
  <c r="M76" i="2"/>
  <c r="L76" i="2"/>
  <c r="K76" i="2"/>
  <c r="J76" i="2"/>
  <c r="I76" i="2"/>
  <c r="H76" i="2"/>
  <c r="G76" i="2"/>
  <c r="F76" i="2"/>
  <c r="E76" i="2"/>
  <c r="D76" i="2"/>
  <c r="C76" i="2"/>
  <c r="M75" i="2"/>
  <c r="L75" i="2"/>
  <c r="K75" i="2"/>
  <c r="J75" i="2"/>
  <c r="I75" i="2"/>
  <c r="H75" i="2"/>
  <c r="G75" i="2"/>
  <c r="F75" i="2"/>
  <c r="E75" i="2"/>
  <c r="D75" i="2"/>
  <c r="C75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1" i="2"/>
  <c r="L71" i="2"/>
  <c r="K71" i="2"/>
  <c r="J71" i="2"/>
  <c r="I71" i="2"/>
  <c r="H71" i="2"/>
  <c r="G71" i="2"/>
  <c r="F71" i="2"/>
  <c r="E71" i="2"/>
  <c r="D71" i="2"/>
  <c r="C71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46" i="2"/>
  <c r="L46" i="2"/>
  <c r="K46" i="2"/>
  <c r="J46" i="2"/>
  <c r="I46" i="2"/>
  <c r="H46" i="2"/>
  <c r="G46" i="2"/>
  <c r="F46" i="2"/>
  <c r="E46" i="2"/>
  <c r="D46" i="2"/>
  <c r="C46" i="2"/>
  <c r="M45" i="2"/>
  <c r="L45" i="2"/>
  <c r="K45" i="2"/>
  <c r="J45" i="2"/>
  <c r="I45" i="2"/>
  <c r="H45" i="2"/>
  <c r="G45" i="2"/>
  <c r="F45" i="2"/>
  <c r="E45" i="2"/>
  <c r="D45" i="2"/>
  <c r="C45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7" i="2"/>
  <c r="L37" i="2"/>
  <c r="K37" i="2"/>
  <c r="J37" i="2"/>
  <c r="I37" i="2"/>
  <c r="H37" i="2"/>
  <c r="G37" i="2"/>
  <c r="F37" i="2"/>
  <c r="E37" i="2"/>
  <c r="D37" i="2"/>
  <c r="C37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7" i="2"/>
  <c r="L27" i="2"/>
  <c r="K27" i="2"/>
  <c r="J27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B46" i="2" l="1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Q47" i="2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5" i="2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M14" i="2"/>
  <c r="M57" i="2"/>
  <c r="M15" i="2"/>
  <c r="M58" i="2"/>
  <c r="M16" i="2"/>
  <c r="M59" i="2"/>
  <c r="M17" i="2"/>
  <c r="M60" i="2"/>
  <c r="M18" i="2"/>
  <c r="M61" i="2"/>
  <c r="M19" i="2"/>
  <c r="M62" i="2"/>
  <c r="M20" i="2"/>
  <c r="M63" i="2"/>
  <c r="M21" i="2"/>
  <c r="M64" i="2"/>
  <c r="M22" i="2"/>
  <c r="M65" i="2"/>
  <c r="M23" i="2"/>
  <c r="M66" i="2"/>
  <c r="M24" i="2"/>
  <c r="M67" i="2"/>
  <c r="M25" i="2"/>
  <c r="M68" i="2"/>
  <c r="M51" i="2"/>
  <c r="M9" i="2"/>
  <c r="M52" i="2"/>
  <c r="M10" i="2"/>
  <c r="M53" i="2"/>
  <c r="M11" i="2"/>
  <c r="M54" i="2"/>
  <c r="M12" i="2"/>
  <c r="M55" i="2"/>
  <c r="M13" i="2"/>
  <c r="M56" i="2"/>
  <c r="M47" i="2"/>
  <c r="F41" i="1"/>
  <c r="M5" i="2" s="1"/>
  <c r="G41" i="1"/>
  <c r="M48" i="2" s="1"/>
  <c r="M6" i="2"/>
  <c r="M49" i="2"/>
  <c r="M7" i="2"/>
  <c r="M50" i="2"/>
  <c r="M8" i="2"/>
  <c r="M4" i="2"/>
  <c r="I47" i="2"/>
  <c r="F37" i="1"/>
  <c r="I5" i="2" s="1"/>
  <c r="G37" i="1"/>
  <c r="I48" i="2" s="1"/>
  <c r="I6" i="2"/>
  <c r="I49" i="2"/>
  <c r="I7" i="2"/>
  <c r="I50" i="2"/>
  <c r="I8" i="2"/>
  <c r="I51" i="2"/>
  <c r="I9" i="2"/>
  <c r="I52" i="2"/>
  <c r="I10" i="2"/>
  <c r="I53" i="2"/>
  <c r="I11" i="2"/>
  <c r="I54" i="2"/>
  <c r="I12" i="2"/>
  <c r="I55" i="2"/>
  <c r="I13" i="2"/>
  <c r="I56" i="2"/>
  <c r="I14" i="2"/>
  <c r="I57" i="2"/>
  <c r="I15" i="2"/>
  <c r="I58" i="2"/>
  <c r="I16" i="2"/>
  <c r="I59" i="2"/>
  <c r="I17" i="2"/>
  <c r="I60" i="2"/>
  <c r="I18" i="2"/>
  <c r="I61" i="2"/>
  <c r="I19" i="2"/>
  <c r="I62" i="2"/>
  <c r="I20" i="2"/>
  <c r="I63" i="2"/>
  <c r="I21" i="2"/>
  <c r="I64" i="2"/>
  <c r="I22" i="2"/>
  <c r="I65" i="2"/>
  <c r="I23" i="2"/>
  <c r="I66" i="2"/>
  <c r="I24" i="2"/>
  <c r="I67" i="2"/>
  <c r="I25" i="2"/>
  <c r="I68" i="2"/>
  <c r="I4" i="2"/>
  <c r="H47" i="2"/>
  <c r="F36" i="1"/>
  <c r="H5" i="2" s="1"/>
  <c r="G36" i="1"/>
  <c r="H48" i="2" s="1"/>
  <c r="H6" i="2"/>
  <c r="H49" i="2"/>
  <c r="H7" i="2"/>
  <c r="H50" i="2"/>
  <c r="H8" i="2"/>
  <c r="H51" i="2"/>
  <c r="H9" i="2"/>
  <c r="H52" i="2"/>
  <c r="H10" i="2"/>
  <c r="H53" i="2"/>
  <c r="H11" i="2"/>
  <c r="H54" i="2"/>
  <c r="H12" i="2"/>
  <c r="H55" i="2"/>
  <c r="H13" i="2"/>
  <c r="H56" i="2"/>
  <c r="H14" i="2"/>
  <c r="H57" i="2"/>
  <c r="H15" i="2"/>
  <c r="H58" i="2"/>
  <c r="H16" i="2"/>
  <c r="H59" i="2"/>
  <c r="H17" i="2"/>
  <c r="H60" i="2"/>
  <c r="H18" i="2"/>
  <c r="H61" i="2"/>
  <c r="H19" i="2"/>
  <c r="H62" i="2"/>
  <c r="H20" i="2"/>
  <c r="H63" i="2"/>
  <c r="H21" i="2"/>
  <c r="H64" i="2"/>
  <c r="H22" i="2"/>
  <c r="H65" i="2"/>
  <c r="H23" i="2"/>
  <c r="H66" i="2"/>
  <c r="H24" i="2"/>
  <c r="H67" i="2"/>
  <c r="H25" i="2"/>
  <c r="H68" i="2"/>
  <c r="H4" i="2"/>
  <c r="G47" i="2"/>
  <c r="F35" i="1"/>
  <c r="F38" i="1" s="1"/>
  <c r="G35" i="1"/>
  <c r="G6" i="2"/>
  <c r="G49" i="2"/>
  <c r="G7" i="2"/>
  <c r="G50" i="2"/>
  <c r="G8" i="2"/>
  <c r="G51" i="2"/>
  <c r="G9" i="2"/>
  <c r="G52" i="2"/>
  <c r="G10" i="2"/>
  <c r="G53" i="2"/>
  <c r="G11" i="2"/>
  <c r="G54" i="2"/>
  <c r="G12" i="2"/>
  <c r="G55" i="2"/>
  <c r="G13" i="2"/>
  <c r="G56" i="2"/>
  <c r="G14" i="2"/>
  <c r="G57" i="2"/>
  <c r="G15" i="2"/>
  <c r="G58" i="2"/>
  <c r="G16" i="2"/>
  <c r="G59" i="2"/>
  <c r="G17" i="2"/>
  <c r="G60" i="2"/>
  <c r="G18" i="2"/>
  <c r="G61" i="2"/>
  <c r="G19" i="2"/>
  <c r="G62" i="2"/>
  <c r="G20" i="2"/>
  <c r="G63" i="2"/>
  <c r="G21" i="2"/>
  <c r="G64" i="2"/>
  <c r="G22" i="2"/>
  <c r="G65" i="2"/>
  <c r="G23" i="2"/>
  <c r="G66" i="2"/>
  <c r="G24" i="2"/>
  <c r="G67" i="2"/>
  <c r="G25" i="2"/>
  <c r="G68" i="2"/>
  <c r="G4" i="2"/>
  <c r="D47" i="2"/>
  <c r="F32" i="1"/>
  <c r="D5" i="2" s="1"/>
  <c r="G32" i="1"/>
  <c r="D48" i="2" s="1"/>
  <c r="D6" i="2"/>
  <c r="D49" i="2"/>
  <c r="D7" i="2"/>
  <c r="D50" i="2"/>
  <c r="D8" i="2"/>
  <c r="D51" i="2"/>
  <c r="D9" i="2"/>
  <c r="D52" i="2"/>
  <c r="D10" i="2"/>
  <c r="D53" i="2"/>
  <c r="D11" i="2"/>
  <c r="D54" i="2"/>
  <c r="D12" i="2"/>
  <c r="D55" i="2"/>
  <c r="D13" i="2"/>
  <c r="D56" i="2"/>
  <c r="D14" i="2"/>
  <c r="D57" i="2"/>
  <c r="D15" i="2"/>
  <c r="D58" i="2"/>
  <c r="D16" i="2"/>
  <c r="D59" i="2"/>
  <c r="D17" i="2"/>
  <c r="D60" i="2"/>
  <c r="D18" i="2"/>
  <c r="D61" i="2"/>
  <c r="D19" i="2"/>
  <c r="D62" i="2"/>
  <c r="D20" i="2"/>
  <c r="D63" i="2"/>
  <c r="D21" i="2"/>
  <c r="D64" i="2"/>
  <c r="D22" i="2"/>
  <c r="D65" i="2"/>
  <c r="D23" i="2"/>
  <c r="D66" i="2"/>
  <c r="D24" i="2"/>
  <c r="D67" i="2"/>
  <c r="D25" i="2"/>
  <c r="D68" i="2"/>
  <c r="D4" i="2"/>
  <c r="F31" i="1"/>
  <c r="F39" i="1" s="1"/>
  <c r="G31" i="1"/>
  <c r="G39" i="1" s="1"/>
  <c r="G48" i="2" l="1"/>
  <c r="G38" i="1"/>
  <c r="J48" i="2" s="1"/>
  <c r="G5" i="2"/>
  <c r="B4" i="3"/>
  <c r="D10" i="3" s="1"/>
  <c r="L66" i="2"/>
  <c r="F66" i="2"/>
  <c r="K66" i="2"/>
  <c r="E66" i="2"/>
  <c r="C66" i="2"/>
  <c r="K65" i="2"/>
  <c r="E65" i="2"/>
  <c r="L65" i="2"/>
  <c r="F65" i="2"/>
  <c r="C65" i="2"/>
  <c r="K63" i="2"/>
  <c r="E63" i="2"/>
  <c r="L63" i="2"/>
  <c r="F63" i="2"/>
  <c r="C63" i="2"/>
  <c r="K59" i="2"/>
  <c r="E59" i="2"/>
  <c r="L59" i="2"/>
  <c r="F59" i="2"/>
  <c r="C59" i="2"/>
  <c r="K55" i="2"/>
  <c r="E55" i="2"/>
  <c r="L55" i="2"/>
  <c r="F55" i="2"/>
  <c r="C55" i="2"/>
  <c r="K53" i="2"/>
  <c r="E53" i="2"/>
  <c r="F53" i="2"/>
  <c r="L53" i="2"/>
  <c r="C53" i="2"/>
  <c r="K49" i="2"/>
  <c r="E49" i="2"/>
  <c r="F49" i="2"/>
  <c r="L49" i="2"/>
  <c r="C49" i="2"/>
  <c r="K47" i="2"/>
  <c r="E47" i="2"/>
  <c r="F47" i="2"/>
  <c r="L47" i="2"/>
  <c r="C47" i="2"/>
  <c r="L4" i="2"/>
  <c r="F4" i="2"/>
  <c r="K4" i="2"/>
  <c r="E4" i="2"/>
  <c r="C4" i="2"/>
  <c r="K24" i="2"/>
  <c r="L24" i="2"/>
  <c r="F24" i="2"/>
  <c r="E24" i="2"/>
  <c r="C24" i="2"/>
  <c r="E22" i="2"/>
  <c r="L22" i="2"/>
  <c r="F22" i="2"/>
  <c r="K22" i="2"/>
  <c r="C22" i="2"/>
  <c r="E20" i="2"/>
  <c r="K20" i="2"/>
  <c r="L20" i="2"/>
  <c r="F20" i="2"/>
  <c r="C20" i="2"/>
  <c r="L18" i="2"/>
  <c r="F18" i="2"/>
  <c r="K18" i="2"/>
  <c r="E18" i="2"/>
  <c r="C18" i="2"/>
  <c r="K16" i="2"/>
  <c r="E16" i="2"/>
  <c r="L16" i="2"/>
  <c r="F16" i="2"/>
  <c r="C16" i="2"/>
  <c r="L14" i="2"/>
  <c r="F14" i="2"/>
  <c r="K14" i="2"/>
  <c r="E14" i="2"/>
  <c r="C14" i="2"/>
  <c r="E12" i="2"/>
  <c r="K12" i="2"/>
  <c r="L12" i="2"/>
  <c r="F12" i="2"/>
  <c r="C12" i="2"/>
  <c r="L10" i="2"/>
  <c r="F10" i="2"/>
  <c r="K10" i="2"/>
  <c r="E10" i="2"/>
  <c r="C10" i="2"/>
  <c r="K8" i="2"/>
  <c r="E8" i="2"/>
  <c r="L8" i="2"/>
  <c r="F8" i="2"/>
  <c r="C8" i="2"/>
  <c r="E6" i="2"/>
  <c r="L6" i="2"/>
  <c r="F6" i="2"/>
  <c r="K6" i="2"/>
  <c r="C6" i="2"/>
  <c r="L64" i="2"/>
  <c r="F64" i="2"/>
  <c r="K64" i="2"/>
  <c r="E64" i="2"/>
  <c r="C64" i="2"/>
  <c r="L60" i="2"/>
  <c r="F60" i="2"/>
  <c r="K60" i="2"/>
  <c r="E60" i="2"/>
  <c r="C60" i="2"/>
  <c r="L56" i="2"/>
  <c r="F56" i="2"/>
  <c r="K56" i="2"/>
  <c r="E56" i="2"/>
  <c r="C56" i="2"/>
  <c r="L54" i="2"/>
  <c r="F54" i="2"/>
  <c r="K54" i="2"/>
  <c r="E54" i="2"/>
  <c r="C54" i="2"/>
  <c r="L52" i="2"/>
  <c r="F52" i="2"/>
  <c r="K52" i="2"/>
  <c r="E52" i="2"/>
  <c r="C52" i="2"/>
  <c r="L50" i="2"/>
  <c r="F50" i="2"/>
  <c r="K50" i="2"/>
  <c r="E50" i="2"/>
  <c r="C50" i="2"/>
  <c r="G40" i="1"/>
  <c r="L48" i="2" s="1"/>
  <c r="F48" i="2"/>
  <c r="K48" i="2"/>
  <c r="E48" i="2"/>
  <c r="C48" i="2"/>
  <c r="L68" i="2"/>
  <c r="F68" i="2"/>
  <c r="K68" i="2"/>
  <c r="E68" i="2"/>
  <c r="C68" i="2"/>
  <c r="L62" i="2"/>
  <c r="F62" i="2"/>
  <c r="K62" i="2"/>
  <c r="E62" i="2"/>
  <c r="C62" i="2"/>
  <c r="L58" i="2"/>
  <c r="F58" i="2"/>
  <c r="K58" i="2"/>
  <c r="E58" i="2"/>
  <c r="C58" i="2"/>
  <c r="L25" i="2"/>
  <c r="F25" i="2"/>
  <c r="K25" i="2"/>
  <c r="E25" i="2"/>
  <c r="C25" i="2"/>
  <c r="L23" i="2"/>
  <c r="F23" i="2"/>
  <c r="K23" i="2"/>
  <c r="E23" i="2"/>
  <c r="C23" i="2"/>
  <c r="L21" i="2"/>
  <c r="F21" i="2"/>
  <c r="K21" i="2"/>
  <c r="E21" i="2"/>
  <c r="C21" i="2"/>
  <c r="L19" i="2"/>
  <c r="F19" i="2"/>
  <c r="K19" i="2"/>
  <c r="E19" i="2"/>
  <c r="C19" i="2"/>
  <c r="L17" i="2"/>
  <c r="F17" i="2"/>
  <c r="K17" i="2"/>
  <c r="E17" i="2"/>
  <c r="C17" i="2"/>
  <c r="L15" i="2"/>
  <c r="F15" i="2"/>
  <c r="K15" i="2"/>
  <c r="E15" i="2"/>
  <c r="C15" i="2"/>
  <c r="L13" i="2"/>
  <c r="F13" i="2"/>
  <c r="K13" i="2"/>
  <c r="E13" i="2"/>
  <c r="C13" i="2"/>
  <c r="L11" i="2"/>
  <c r="F11" i="2"/>
  <c r="K11" i="2"/>
  <c r="E11" i="2"/>
  <c r="C11" i="2"/>
  <c r="L9" i="2"/>
  <c r="F9" i="2"/>
  <c r="K9" i="2"/>
  <c r="E9" i="2"/>
  <c r="C9" i="2"/>
  <c r="L7" i="2"/>
  <c r="F7" i="2"/>
  <c r="K7" i="2"/>
  <c r="E7" i="2"/>
  <c r="C7" i="2"/>
  <c r="F40" i="1"/>
  <c r="L5" i="2" s="1"/>
  <c r="F5" i="2"/>
  <c r="K5" i="2"/>
  <c r="E5" i="2"/>
  <c r="C5" i="2"/>
  <c r="K67" i="2"/>
  <c r="E67" i="2"/>
  <c r="F67" i="2"/>
  <c r="L67" i="2"/>
  <c r="C67" i="2"/>
  <c r="K61" i="2"/>
  <c r="E61" i="2"/>
  <c r="F61" i="2"/>
  <c r="L61" i="2"/>
  <c r="C61" i="2"/>
  <c r="K57" i="2"/>
  <c r="E57" i="2"/>
  <c r="L57" i="2"/>
  <c r="F57" i="2"/>
  <c r="C57" i="2"/>
  <c r="K51" i="2"/>
  <c r="E51" i="2"/>
  <c r="L51" i="2"/>
  <c r="F51" i="2"/>
  <c r="C51" i="2"/>
  <c r="J24" i="2"/>
  <c r="J14" i="2"/>
  <c r="J66" i="2"/>
  <c r="J62" i="2"/>
  <c r="J58" i="2"/>
  <c r="J54" i="2"/>
  <c r="J52" i="2"/>
  <c r="J50" i="2"/>
  <c r="J4" i="2"/>
  <c r="J20" i="2"/>
  <c r="J16" i="2"/>
  <c r="J8" i="2"/>
  <c r="J68" i="2"/>
  <c r="J64" i="2"/>
  <c r="J60" i="2"/>
  <c r="J56" i="2"/>
  <c r="J25" i="2"/>
  <c r="J23" i="2"/>
  <c r="J21" i="2"/>
  <c r="J19" i="2"/>
  <c r="J17" i="2"/>
  <c r="J15" i="2"/>
  <c r="J13" i="2"/>
  <c r="J11" i="2"/>
  <c r="J9" i="2"/>
  <c r="J7" i="2"/>
  <c r="J5" i="2"/>
  <c r="J22" i="2"/>
  <c r="J18" i="2"/>
  <c r="J12" i="2"/>
  <c r="J10" i="2"/>
  <c r="J6" i="2"/>
  <c r="J67" i="2"/>
  <c r="J65" i="2"/>
  <c r="J63" i="2"/>
  <c r="J61" i="2"/>
  <c r="J59" i="2"/>
  <c r="J57" i="2"/>
  <c r="J55" i="2"/>
  <c r="J53" i="2"/>
  <c r="J51" i="2"/>
  <c r="J49" i="2"/>
  <c r="J47" i="2"/>
  <c r="B2" i="2"/>
  <c r="D20" i="3" l="1"/>
  <c r="C10" i="3"/>
  <c r="D15" i="3"/>
  <c r="C15" i="3"/>
  <c r="C17" i="3"/>
  <c r="C14" i="3"/>
  <c r="D13" i="3"/>
  <c r="C20" i="3"/>
  <c r="D11" i="3"/>
  <c r="D16" i="3"/>
  <c r="D18" i="3"/>
  <c r="D12" i="3"/>
  <c r="D14" i="3"/>
  <c r="C16" i="3"/>
  <c r="D17" i="3"/>
  <c r="C11" i="3"/>
  <c r="C13" i="3"/>
  <c r="D19" i="3"/>
  <c r="C19" i="3"/>
  <c r="C12" i="3"/>
  <c r="C18" i="3"/>
</calcChain>
</file>

<file path=xl/sharedStrings.xml><?xml version="1.0" encoding="utf-8"?>
<sst xmlns="http://schemas.openxmlformats.org/spreadsheetml/2006/main" count="403" uniqueCount="201">
  <si>
    <t>Выберите муниципалитет</t>
  </si>
  <si>
    <t>Расчетно-рекомендуемые параметры для формулы</t>
  </si>
  <si>
    <t>Наименование параметра</t>
  </si>
  <si>
    <t>городская местность</t>
  </si>
  <si>
    <t>сельская местность</t>
  </si>
  <si>
    <t>Общая рекомендация для Вас</t>
  </si>
  <si>
    <t>Базовая потребность в приобретении услуг (кроме ПК и медосмотров)</t>
  </si>
  <si>
    <t>Базовая потребность в приобретении услуг ПК</t>
  </si>
  <si>
    <t>Базовая потребность в приобретении услуг медосмотра, курсы по охране труда, иное обучение для допуска (за исключением повышения квалификации по профилю педагогической деятельности)</t>
  </si>
  <si>
    <t>размерность</t>
  </si>
  <si>
    <t>рублей/(кабинет*неделя)</t>
  </si>
  <si>
    <t>рублей за одного педагога (стоимость)</t>
  </si>
  <si>
    <t>Коэффициент привлечения дополнительных педагогических работников</t>
  </si>
  <si>
    <t>Коэффициент увеличения на прочий персонал</t>
  </si>
  <si>
    <t>Коэффициент отчислений по оплате труда</t>
  </si>
  <si>
    <t>Коэффициент отпускных</t>
  </si>
  <si>
    <t>Полезное использование помещений в неделю, часов</t>
  </si>
  <si>
    <t>Среднее количество ставок на одного педагога</t>
  </si>
  <si>
    <t>рублей/месяц</t>
  </si>
  <si>
    <t>Средняя целевая заработная плата педагогических работников в месяц на период</t>
  </si>
  <si>
    <t>ед.</t>
  </si>
  <si>
    <t>часов в неделю</t>
  </si>
  <si>
    <t>ставок на физлицо</t>
  </si>
  <si>
    <t>Ваш вариант (впишите)</t>
  </si>
  <si>
    <t>Наименование направленности</t>
  </si>
  <si>
    <t>техническая (робототехника)</t>
  </si>
  <si>
    <t>техническая (иная)</t>
  </si>
  <si>
    <t>физкультурно-спортивная</t>
  </si>
  <si>
    <t>художественная</t>
  </si>
  <si>
    <t>туристско-краеведческая</t>
  </si>
  <si>
    <t>социально-педагогическая</t>
  </si>
  <si>
    <t>естественнонаучная</t>
  </si>
  <si>
    <r>
      <t xml:space="preserve">Базовая потребность в приобретении услуг (кроме ПК и медосмотров)
</t>
    </r>
    <r>
      <rPr>
        <i/>
        <sz val="9"/>
        <color theme="1"/>
        <rFont val="Calibri"/>
        <family val="2"/>
        <charset val="204"/>
        <scheme val="minor"/>
      </rPr>
      <t>(без учета 10% электроэнергии и 50% тепловой энергии)</t>
    </r>
  </si>
  <si>
    <r>
      <t xml:space="preserve">Базовая потребность в приобретении услуг (кроме ПК и медосмотров)
</t>
    </r>
    <r>
      <rPr>
        <i/>
        <sz val="9"/>
        <color theme="1"/>
        <rFont val="Calibri"/>
        <family val="2"/>
        <charset val="204"/>
        <scheme val="minor"/>
      </rPr>
      <t>(с учетом 10% электроэнергии и 50% тепловой энергии)</t>
    </r>
  </si>
  <si>
    <t>№</t>
  </si>
  <si>
    <t>ед. измерения</t>
  </si>
  <si>
    <t>городская</t>
  </si>
  <si>
    <t>В строке указывается совокупный объем расходов организаций дополнительного образования на услуги по содержанию объектов недвижимого и особо ценного движимого имущества, включая проведение текущего ремонта и мероприятий по обеспечению санитарно-эпидемиологических требований, противопожарной безопасности, охранной сигнализации, приобретение расходных материалов, необходимых для организации предоставления образовательных услуг (используемых для обслуживания имущества)</t>
  </si>
  <si>
    <t>тыс. рублей</t>
  </si>
  <si>
    <t>Совокупные расходы на коммунальные услуги (всего)</t>
  </si>
  <si>
    <t>Совокупные расходы на приобретение 50% тепловой энергии и 10% элекроэнергии</t>
  </si>
  <si>
    <t>Средние расходы в расчете на одного педагога на приобретение услуг по повышению квалификации (если бесплатно обучаются, то возьмите рыночную цену, так как ФЗ-273 уже давно поменял этот принцип), плюс средние расходы на проживание и проезд (можете посчитать как "доля, обучающихся с выездом * расходы на этот выезд и пребывание). То есть указывайте "сколько стоит обучить одного педагога дополнительного образования"</t>
  </si>
  <si>
    <t>Средние расходы в расчете на одного педагога на медицинские осмотры, курсы по охране труда и пр. мероприятия, определяющие допуск к работе, в расчете на ОДИН год</t>
  </si>
  <si>
    <t>тыс. рублей в год</t>
  </si>
  <si>
    <t>Средние расходы в расчете на одного работника в год на компенсацию расходов на оплату стоимости проезда и провоза багажа к месту использования отпуска и обратно для работников и членов их семей (в случае, если на сегодняшний день указанные расходы включаются в объем обеспечения муниципального задания)</t>
  </si>
  <si>
    <t>Средняя заработная плата педагогических работников в месяц (известная нам как "целевая": в соответствии с требованиями Указа Президента Российской Федерации от 1 июня 2012 года №761)</t>
  </si>
  <si>
    <t>Общее число занятых ставок педагогов дополнительного образования</t>
  </si>
  <si>
    <t>ставок</t>
  </si>
  <si>
    <t>Число педагогов дополнительного образования за исключением внешних совместителей. Показывайте число физических лиц.</t>
  </si>
  <si>
    <t>человек</t>
  </si>
  <si>
    <t>Полное число ставок, занимаемых педагогами дополнительного образования, указанными выше (то есть за исключением внешних совместителей). Нам важно рассчитать сколько в среднем ставок приходится на одного педагогического работника</t>
  </si>
  <si>
    <t>Фонд оплаты труда (без начислений) педагогов дополнительного образования организаций дополнительного образования (всех)</t>
  </si>
  <si>
    <t>Фонд оплаты труда (без начислений) иных педагогических работников организаций дополнительного образования (всех, которые фактически обеспечивают реализацию программ дополнительного образования)</t>
  </si>
  <si>
    <t>Фонд оплаты труда (без начислений) иных работников (непедагогических) организаций дополнительного образования (всех, если нет "случайных" кадров)</t>
  </si>
  <si>
    <t>Число календарных дней отпуска у педагогических работников в муниципалитете</t>
  </si>
  <si>
    <t>дней</t>
  </si>
  <si>
    <t>Общее количество кабинетов, используемых организациями дополнительного образования для реализации программ дополнительного образования (учебных кабинетов)</t>
  </si>
  <si>
    <t>Комментарий по заполнению (будет указываться под Вашим муниципалитетом).</t>
  </si>
  <si>
    <t>удачной работы!</t>
  </si>
  <si>
    <t>i0</t>
  </si>
  <si>
    <t>i1</t>
  </si>
  <si>
    <t>i2</t>
  </si>
  <si>
    <t>i3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</si>
  <si>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</si>
  <si>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</si>
  <si>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</si>
  <si>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</si>
  <si>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</si>
  <si>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</si>
  <si>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</si>
  <si>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</si>
  <si>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</si>
  <si>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</si>
  <si>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</si>
  <si>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</si>
  <si>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</si>
  <si>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</si>
  <si>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</si>
  <si>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</si>
  <si>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</si>
  <si>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</si>
  <si>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</si>
  <si>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</si>
  <si>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</si>
  <si>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</si>
  <si>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</si>
  <si>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</si>
  <si>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</si>
  <si>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</si>
  <si>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</si>
  <si>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</si>
  <si>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</si>
  <si>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</si>
  <si>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</si>
  <si>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</si>
  <si>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</si>
  <si>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</si>
  <si>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</si>
  <si>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</si>
  <si>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</si>
  <si>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</si>
  <si>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</si>
  <si>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</si>
  <si>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</si>
  <si>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</si>
  <si>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</si>
  <si>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</si>
  <si>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</si>
  <si>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</si>
  <si>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</si>
  <si>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</si>
  <si>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</si>
  <si>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</si>
  <si>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</si>
  <si>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</si>
  <si>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</si>
  <si>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</si>
  <si>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</si>
  <si>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</si>
  <si>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</si>
  <si>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</si>
  <si>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</si>
  <si>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</si>
  <si>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</si>
  <si>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</si>
  <si>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</si>
  <si>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</si>
  <si>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</si>
  <si>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</si>
  <si>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</si>
  <si>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</si>
  <si>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</si>
  <si>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</si>
  <si>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</si>
  <si>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</si>
  <si>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</si>
  <si>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</si>
  <si>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</si>
  <si>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</si>
  <si>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</si>
  <si>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</si>
  <si>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</si>
  <si>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</si>
  <si>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</si>
  <si>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</si>
  <si>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</si>
  <si>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CJ</t>
  </si>
  <si>
    <t>город</t>
  </si>
  <si>
    <t>село</t>
  </si>
  <si>
    <t>Параметры реализуемой программы</t>
  </si>
  <si>
    <t>Программа 1</t>
  </si>
  <si>
    <t>Программа 2</t>
  </si>
  <si>
    <t>Программа 3</t>
  </si>
  <si>
    <t>Программа 4</t>
  </si>
  <si>
    <t>направленность (вид деятельности) программы</t>
  </si>
  <si>
    <t>в рамках групповой работы с детьми</t>
  </si>
  <si>
    <t>число часов сопровождения группы дополнительным педагогическим работником</t>
  </si>
  <si>
    <t>минимальное число детей в группе</t>
  </si>
  <si>
    <t>максимальное число детей в группе</t>
  </si>
  <si>
    <t>тип местности</t>
  </si>
  <si>
    <t>из нее: в рамках индивидуальной работы с детьми (в соответсвии с учебным планом)</t>
  </si>
  <si>
    <r>
      <t xml:space="preserve">Общие параметры
</t>
    </r>
    <r>
      <rPr>
        <i/>
        <sz val="9"/>
        <color theme="1"/>
        <rFont val="Times New Roman"/>
        <family val="1"/>
        <charset val="204"/>
      </rPr>
      <t>(утверждение не требуется)</t>
    </r>
  </si>
  <si>
    <t>учет коммунальных расходов</t>
  </si>
  <si>
    <t>число недель в месяце</t>
  </si>
  <si>
    <t>периодичность повышения квалификации</t>
  </si>
  <si>
    <t>число недель в году</t>
  </si>
  <si>
    <t>недель</t>
  </si>
  <si>
    <t>периодичность получения допуска (медосмотр)</t>
  </si>
  <si>
    <t>лет на одно ПК</t>
  </si>
  <si>
    <t>лет на один осмотр</t>
  </si>
  <si>
    <t>норма нагрузки на одного педагога дополнительного образования</t>
  </si>
  <si>
    <t>Модуль 1</t>
  </si>
  <si>
    <t>Базовые расходы на коменсацию оплаты стоимости проезда и провоза багажа к месту использования отпуска и обратно для работников и членов их семей</t>
  </si>
  <si>
    <t>рублей на работника</t>
  </si>
  <si>
    <t>Средние расходы на компенсацию проезда</t>
  </si>
  <si>
    <t>раходы на оплату труда педперсонала</t>
  </si>
  <si>
    <t>раходы на оплату труда прочего персонала</t>
  </si>
  <si>
    <t>расходы на медосмотры и ПК</t>
  </si>
  <si>
    <t>расходы на прочие услуги</t>
  </si>
  <si>
    <t>расходы на средства обучения</t>
  </si>
  <si>
    <t>CI</t>
  </si>
  <si>
    <r>
      <t xml:space="preserve">Базовая потребность в приобретении услуг (кроме ПК и медосмотров)
</t>
    </r>
    <r>
      <rPr>
        <i/>
        <sz val="9"/>
        <color theme="1"/>
        <rFont val="Calibri"/>
        <family val="2"/>
        <charset val="204"/>
        <scheme val="minor"/>
      </rPr>
      <t>(исключены все коммунальные услуги)</t>
    </r>
  </si>
  <si>
    <r>
      <t xml:space="preserve">Базовая стоимость восполнения комплекта средств обучения
</t>
    </r>
    <r>
      <rPr>
        <i/>
        <sz val="8"/>
        <color theme="1"/>
        <rFont val="Times New Roman"/>
        <family val="1"/>
        <charset val="204"/>
      </rPr>
      <t>(определены с учетом оценки стоиомости комплекта обучения для "средней программы направленности" в соответствии с таблицей, представленной ниже)</t>
    </r>
  </si>
  <si>
    <t>рублей на кабинет</t>
  </si>
  <si>
    <t>недель в году реализации программ</t>
  </si>
  <si>
    <t>срок службы, лет**</t>
  </si>
  <si>
    <t>Стоимость, рублей*</t>
  </si>
  <si>
    <t>* если для обеспечения общего срока службы какие-то части комплекта нужно покупать несколько раз - учитывайте их несколько раз</t>
  </si>
  <si>
    <t>** период после которого необходимо полное обновление комплекта</t>
  </si>
  <si>
    <r>
      <t xml:space="preserve">Базовая стоимость комплекта средств обучения в расчете на полное оснащение одного кабинета
</t>
    </r>
    <r>
      <rPr>
        <i/>
        <sz val="8"/>
        <color theme="1"/>
        <rFont val="Times New Roman"/>
        <family val="1"/>
        <charset val="204"/>
      </rPr>
      <t>(определены с учетом оценки стоиомости комплекта обучения для "средней программы направленности" в соответствии с таблицей, представленной ниже)</t>
    </r>
  </si>
  <si>
    <t>Коэффициент отпускных и больничных</t>
  </si>
  <si>
    <t>Полезное использование одного кабинета в неделю, часов</t>
  </si>
  <si>
    <t>Параметры могут быть использованы для расчета нормативной стоимости.</t>
  </si>
  <si>
    <t>все коммунальные расходы покрываются сертификатом</t>
  </si>
  <si>
    <t>Нормативные затраты</t>
  </si>
  <si>
    <t xml:space="preserve">Раздел имитационной оценки нормативных затрат
</t>
  </si>
  <si>
    <t>продолжительность реализации</t>
  </si>
  <si>
    <r>
      <t>Базовые расходы на компенсацию оплаты стоимости проезда и провоза багажа к месту использования отпуска и обратно для работников и членов их семей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(рекомендуем не учитывать, установив значение равное нулю)</t>
    </r>
  </si>
  <si>
    <t>Коэффициент увеличения на прочий непедагогический персонал</t>
  </si>
  <si>
    <t>Наименование/Расшифровка показателя (данные по расходам за весь год (январь - декабрь), плановые)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</si>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</sst>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AEEF3"/>
      </patternFill>
    </fill>
    <fill>
      <patternFill patternType="solid">
        <fgColor indexed="22"/>
        <bgColor indexed="2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Border="1"/>
    <xf numFmtId="0" fontId="4" fillId="3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4" xfId="1" applyFont="1" applyBorder="1"/>
    <xf numFmtId="0" fontId="4" fillId="0" borderId="2" xfId="1" applyFont="1" applyBorder="1" applyAlignment="1">
      <alignment horizontal="center" vertical="center" wrapText="1"/>
    </xf>
    <xf numFmtId="0" fontId="5" fillId="0" borderId="6" xfId="1" applyFont="1" applyBorder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2" fontId="0" fillId="0" borderId="0" xfId="0" applyNumberFormat="1"/>
    <xf numFmtId="0" fontId="7" fillId="6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locked="0" hidden="1"/>
    </xf>
    <xf numFmtId="0" fontId="8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4" fillId="0" borderId="9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7" fillId="6" borderId="0" xfId="0" applyNumberFormat="1" applyFont="1" applyFill="1" applyAlignment="1" applyProtection="1">
      <alignment horizontal="center" vertical="center" wrapText="1"/>
      <protection hidden="1"/>
    </xf>
    <xf numFmtId="3" fontId="7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0" xfId="0" applyFont="1" applyFill="1" applyAlignment="1" applyProtection="1">
      <alignment horizontal="left" vertical="center"/>
      <protection hidden="1"/>
    </xf>
    <xf numFmtId="2" fontId="4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 applyProtection="1">
      <alignment horizontal="center" vertical="center" wrapText="1"/>
      <protection locked="0"/>
    </xf>
    <xf numFmtId="2" fontId="16" fillId="8" borderId="13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13" xfId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 hidden="1"/>
    </xf>
    <xf numFmtId="165" fontId="7" fillId="4" borderId="0" xfId="0" applyNumberFormat="1" applyFont="1" applyFill="1" applyAlignment="1" applyProtection="1">
      <alignment horizontal="center" vertical="center" wrapText="1"/>
      <protection hidden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7" xfId="0" applyFont="1" applyFill="1" applyBorder="1" applyAlignment="1" applyProtection="1">
      <alignment horizontal="center" vertical="center" wrapText="1"/>
      <protection locked="0"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1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C47"/>
  <sheetViews>
    <sheetView tabSelected="1" zoomScale="85" zoomScaleNormal="85" workbookViewId="0">
      <pane ySplit="5" topLeftCell="A6" activePane="bottomLeft" state="frozen"/>
      <selection activeCell="B2" sqref="B2:F2"/>
      <selection pane="bottomLeft" activeCell="D4" sqref="D4:E4"/>
    </sheetView>
  </sheetViews>
  <sheetFormatPr defaultRowHeight="15" x14ac:dyDescent="0.25"/>
  <cols>
    <col min="1" max="1" width="9.140625" customWidth="1"/>
    <col min="2" max="2" width="62.7109375" customWidth="1"/>
    <col min="3" max="3" width="23" customWidth="1"/>
    <col min="4" max="86" width="9.140625" customWidth="1"/>
  </cols>
  <sheetData>
    <row r="4" spans="1:55" ht="27.75" customHeight="1" x14ac:dyDescent="0.25">
      <c r="A4" s="15" t="s">
        <v>34</v>
      </c>
      <c r="B4" s="15" t="s">
        <v>199</v>
      </c>
      <c r="C4" s="32" t="s">
        <v>35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</row>
    <row r="5" spans="1:55" x14ac:dyDescent="0.25">
      <c r="A5" s="16"/>
      <c r="B5" s="16"/>
      <c r="C5" s="16"/>
      <c r="D5" s="34" t="s">
        <v>147</v>
      </c>
      <c r="E5" s="34" t="s">
        <v>148</v>
      </c>
      <c r="F5" s="33" t="s">
        <v>147</v>
      </c>
      <c r="G5" s="33" t="s">
        <v>148</v>
      </c>
      <c r="H5" s="34" t="s">
        <v>147</v>
      </c>
      <c r="I5" s="34" t="s">
        <v>148</v>
      </c>
      <c r="J5" s="33" t="s">
        <v>147</v>
      </c>
      <c r="K5" s="33" t="s">
        <v>148</v>
      </c>
      <c r="L5" s="34" t="s">
        <v>147</v>
      </c>
      <c r="M5" s="34" t="s">
        <v>148</v>
      </c>
      <c r="N5" s="33" t="s">
        <v>147</v>
      </c>
      <c r="O5" s="33" t="s">
        <v>148</v>
      </c>
      <c r="P5" s="34" t="s">
        <v>147</v>
      </c>
      <c r="Q5" s="34" t="s">
        <v>148</v>
      </c>
      <c r="R5" s="33" t="s">
        <v>147</v>
      </c>
      <c r="S5" s="33" t="s">
        <v>148</v>
      </c>
      <c r="T5" s="34" t="s">
        <v>147</v>
      </c>
      <c r="U5" s="34" t="s">
        <v>148</v>
      </c>
      <c r="V5" s="33" t="s">
        <v>147</v>
      </c>
      <c r="W5" s="33" t="s">
        <v>148</v>
      </c>
      <c r="X5" s="34" t="s">
        <v>147</v>
      </c>
      <c r="Y5" s="34" t="s">
        <v>148</v>
      </c>
      <c r="Z5" s="33" t="s">
        <v>147</v>
      </c>
      <c r="AA5" s="33" t="s">
        <v>148</v>
      </c>
      <c r="AB5" s="34" t="s">
        <v>147</v>
      </c>
      <c r="AC5" s="34" t="s">
        <v>148</v>
      </c>
      <c r="AD5" s="33" t="s">
        <v>147</v>
      </c>
      <c r="AE5" s="33" t="s">
        <v>148</v>
      </c>
      <c r="AF5" s="34" t="s">
        <v>147</v>
      </c>
      <c r="AG5" s="34" t="s">
        <v>148</v>
      </c>
      <c r="AH5" s="33" t="s">
        <v>147</v>
      </c>
      <c r="AI5" s="33" t="s">
        <v>148</v>
      </c>
      <c r="AJ5" s="34" t="s">
        <v>147</v>
      </c>
      <c r="AK5" s="34" t="s">
        <v>148</v>
      </c>
      <c r="AL5" s="33" t="s">
        <v>147</v>
      </c>
      <c r="AM5" s="33" t="s">
        <v>148</v>
      </c>
      <c r="AN5" s="34" t="s">
        <v>147</v>
      </c>
      <c r="AO5" s="34" t="s">
        <v>148</v>
      </c>
      <c r="AP5" s="33" t="s">
        <v>147</v>
      </c>
      <c r="AQ5" s="33" t="s">
        <v>148</v>
      </c>
      <c r="AR5" s="34" t="s">
        <v>147</v>
      </c>
      <c r="AS5" s="34" t="s">
        <v>148</v>
      </c>
      <c r="AT5" s="33" t="s">
        <v>147</v>
      </c>
      <c r="AU5" s="33" t="s">
        <v>148</v>
      </c>
      <c r="AV5" s="34" t="s">
        <v>147</v>
      </c>
      <c r="AW5" s="34" t="s">
        <v>148</v>
      </c>
      <c r="AX5" s="33" t="s">
        <v>147</v>
      </c>
      <c r="AY5" s="33" t="s">
        <v>148</v>
      </c>
      <c r="AZ5" s="34" t="s">
        <v>147</v>
      </c>
      <c r="BA5" s="34" t="s">
        <v>148</v>
      </c>
      <c r="BB5" s="33" t="s">
        <v>147</v>
      </c>
      <c r="BC5" s="33" t="s">
        <v>148</v>
      </c>
    </row>
    <row r="6" spans="1:55" ht="110.45" customHeight="1" x14ac:dyDescent="0.25">
      <c r="A6" s="7">
        <v>42736</v>
      </c>
      <c r="B6" s="8" t="s">
        <v>37</v>
      </c>
      <c r="C6" s="8" t="s">
        <v>38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1"/>
      <c r="AA6" s="41"/>
      <c r="AB6" s="39"/>
      <c r="AC6" s="39"/>
      <c r="AD6" s="39"/>
      <c r="AE6" s="39"/>
      <c r="AF6" s="39"/>
      <c r="AG6" s="39"/>
      <c r="AH6" s="10"/>
      <c r="AI6" s="10"/>
      <c r="AJ6" s="5"/>
      <c r="AK6" s="9"/>
      <c r="AL6" s="39"/>
      <c r="AM6" s="39"/>
      <c r="AN6" s="5"/>
      <c r="AO6" s="9"/>
      <c r="AP6" s="10"/>
      <c r="AQ6" s="10"/>
      <c r="AR6" s="39"/>
      <c r="AS6" s="39"/>
      <c r="AT6" s="41"/>
      <c r="AU6" s="41"/>
      <c r="AV6" s="5"/>
      <c r="AW6" s="9"/>
      <c r="AX6" s="10"/>
      <c r="AY6" s="10"/>
      <c r="AZ6" s="5"/>
      <c r="BA6" s="9"/>
      <c r="BB6" s="10"/>
      <c r="BC6" s="10"/>
    </row>
    <row r="7" spans="1:55" x14ac:dyDescent="0.25">
      <c r="A7" s="7">
        <v>42767</v>
      </c>
      <c r="B7" s="8" t="s">
        <v>39</v>
      </c>
      <c r="C7" s="8" t="s">
        <v>38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1"/>
      <c r="AA7" s="41"/>
      <c r="AB7" s="39"/>
      <c r="AC7" s="39"/>
      <c r="AD7" s="39"/>
      <c r="AE7" s="39"/>
      <c r="AF7" s="39"/>
      <c r="AG7" s="39"/>
      <c r="AH7" s="10"/>
      <c r="AI7" s="10"/>
      <c r="AJ7" s="5"/>
      <c r="AK7" s="9"/>
      <c r="AL7" s="39"/>
      <c r="AM7" s="39"/>
      <c r="AN7" s="5"/>
      <c r="AO7" s="9"/>
      <c r="AP7" s="10"/>
      <c r="AQ7" s="10"/>
      <c r="AR7" s="39"/>
      <c r="AS7" s="39"/>
      <c r="AT7" s="41"/>
      <c r="AU7" s="41"/>
      <c r="AV7" s="5"/>
      <c r="AW7" s="9"/>
      <c r="AX7" s="10"/>
      <c r="AY7" s="10"/>
      <c r="AZ7" s="5"/>
      <c r="BA7" s="9"/>
      <c r="BB7" s="10"/>
      <c r="BC7" s="10"/>
    </row>
    <row r="8" spans="1:55" ht="30" hidden="1" x14ac:dyDescent="0.25">
      <c r="A8" s="7">
        <v>42795</v>
      </c>
      <c r="B8" s="8" t="s">
        <v>40</v>
      </c>
      <c r="C8" s="8" t="s">
        <v>38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1"/>
      <c r="AA8" s="41"/>
      <c r="AB8" s="39"/>
      <c r="AC8" s="39"/>
      <c r="AD8" s="39"/>
      <c r="AE8" s="39"/>
      <c r="AF8" s="39"/>
      <c r="AG8" s="39"/>
      <c r="AH8" s="10"/>
      <c r="AI8" s="10"/>
      <c r="AJ8" s="5"/>
      <c r="AK8" s="9"/>
      <c r="AL8" s="39"/>
      <c r="AM8" s="39"/>
      <c r="AN8" s="5"/>
      <c r="AO8" s="9"/>
      <c r="AP8" s="10"/>
      <c r="AQ8" s="10"/>
      <c r="AR8" s="39"/>
      <c r="AS8" s="39"/>
      <c r="AT8" s="41"/>
      <c r="AU8" s="41"/>
      <c r="AV8" s="5"/>
      <c r="AW8" s="9"/>
      <c r="AX8" s="10"/>
      <c r="AY8" s="10"/>
      <c r="AZ8" s="5"/>
      <c r="BA8" s="9"/>
      <c r="BB8" s="10"/>
      <c r="BC8" s="10"/>
    </row>
    <row r="9" spans="1:55" ht="105" customHeight="1" x14ac:dyDescent="0.25">
      <c r="A9" s="8">
        <v>2</v>
      </c>
      <c r="B9" s="8" t="s">
        <v>41</v>
      </c>
      <c r="C9" s="8" t="s">
        <v>38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1"/>
      <c r="AA9" s="41"/>
      <c r="AB9" s="39"/>
      <c r="AC9" s="39"/>
      <c r="AD9" s="39"/>
      <c r="AE9" s="39"/>
      <c r="AF9" s="39"/>
      <c r="AG9" s="39"/>
      <c r="AH9" s="10"/>
      <c r="AI9" s="10"/>
      <c r="AJ9" s="9"/>
      <c r="AK9" s="9"/>
      <c r="AL9" s="39"/>
      <c r="AM9" s="39"/>
      <c r="AN9" s="9"/>
      <c r="AO9" s="9"/>
      <c r="AP9" s="10"/>
      <c r="AQ9" s="10"/>
      <c r="AR9" s="39"/>
      <c r="AS9" s="39"/>
      <c r="AT9" s="41"/>
      <c r="AU9" s="41"/>
      <c r="AV9" s="9"/>
      <c r="AW9" s="9"/>
      <c r="AX9" s="10"/>
      <c r="AY9" s="10"/>
      <c r="AZ9" s="9"/>
      <c r="BA9" s="9"/>
      <c r="BB9" s="10"/>
      <c r="BC9" s="10"/>
    </row>
    <row r="10" spans="1:55" ht="45" x14ac:dyDescent="0.25">
      <c r="A10" s="8">
        <v>3</v>
      </c>
      <c r="B10" s="8" t="s">
        <v>42</v>
      </c>
      <c r="C10" s="8" t="s">
        <v>43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1"/>
      <c r="AA10" s="41"/>
      <c r="AB10" s="39"/>
      <c r="AC10" s="39"/>
      <c r="AD10" s="39"/>
      <c r="AE10" s="39"/>
      <c r="AF10" s="39"/>
      <c r="AG10" s="39"/>
      <c r="AH10" s="10"/>
      <c r="AI10" s="10"/>
      <c r="AJ10" s="9"/>
      <c r="AK10" s="9"/>
      <c r="AL10" s="39"/>
      <c r="AM10" s="39"/>
      <c r="AN10" s="9"/>
      <c r="AO10" s="9"/>
      <c r="AP10" s="10"/>
      <c r="AQ10" s="10"/>
      <c r="AR10" s="39"/>
      <c r="AS10" s="39"/>
      <c r="AT10" s="41"/>
      <c r="AU10" s="41"/>
      <c r="AV10" s="9"/>
      <c r="AW10" s="9"/>
      <c r="AX10" s="10"/>
      <c r="AY10" s="10"/>
      <c r="AZ10" s="9"/>
      <c r="BA10" s="9"/>
      <c r="BB10" s="10"/>
      <c r="BC10" s="10"/>
    </row>
    <row r="11" spans="1:55" ht="69" hidden="1" customHeight="1" x14ac:dyDescent="0.25">
      <c r="A11" s="7">
        <v>42738</v>
      </c>
      <c r="B11" s="8" t="s">
        <v>44</v>
      </c>
      <c r="C11" s="8" t="s">
        <v>43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1"/>
      <c r="AA11" s="41"/>
      <c r="AB11" s="39"/>
      <c r="AC11" s="39"/>
      <c r="AD11" s="39"/>
      <c r="AE11" s="39"/>
      <c r="AF11" s="39"/>
      <c r="AG11" s="39"/>
      <c r="AH11" s="10"/>
      <c r="AI11" s="10"/>
      <c r="AJ11" s="9"/>
      <c r="AK11" s="9"/>
      <c r="AL11" s="39"/>
      <c r="AM11" s="39"/>
      <c r="AN11" s="9"/>
      <c r="AO11" s="9"/>
      <c r="AP11" s="10"/>
      <c r="AQ11" s="10"/>
      <c r="AR11" s="39"/>
      <c r="AS11" s="39"/>
      <c r="AT11" s="41"/>
      <c r="AU11" s="41"/>
      <c r="AV11" s="9"/>
      <c r="AW11" s="9"/>
      <c r="AX11" s="10"/>
      <c r="AY11" s="10"/>
      <c r="AZ11" s="9"/>
      <c r="BA11" s="9"/>
      <c r="BB11" s="10"/>
      <c r="BC11" s="10"/>
    </row>
    <row r="12" spans="1:55" ht="60" x14ac:dyDescent="0.25">
      <c r="A12" s="8">
        <v>4</v>
      </c>
      <c r="B12" s="8" t="s">
        <v>45</v>
      </c>
      <c r="C12" s="8" t="s">
        <v>38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1"/>
      <c r="AA12" s="41"/>
      <c r="AB12" s="39"/>
      <c r="AC12" s="39"/>
      <c r="AD12" s="39"/>
      <c r="AE12" s="39"/>
      <c r="AF12" s="39"/>
      <c r="AG12" s="39"/>
      <c r="AH12" s="10"/>
      <c r="AI12" s="10"/>
      <c r="AJ12" s="9"/>
      <c r="AK12" s="9"/>
      <c r="AL12" s="39"/>
      <c r="AM12" s="39"/>
      <c r="AN12" s="9"/>
      <c r="AO12" s="9"/>
      <c r="AP12" s="10"/>
      <c r="AQ12" s="10"/>
      <c r="AR12" s="39"/>
      <c r="AS12" s="39"/>
      <c r="AT12" s="41"/>
      <c r="AU12" s="41"/>
      <c r="AV12" s="9"/>
      <c r="AW12" s="9"/>
      <c r="AX12" s="10"/>
      <c r="AY12" s="10"/>
      <c r="AZ12" s="9"/>
      <c r="BA12" s="9"/>
      <c r="BB12" s="10"/>
      <c r="BC12" s="10"/>
    </row>
    <row r="13" spans="1:55" ht="30" x14ac:dyDescent="0.25">
      <c r="A13" s="8">
        <v>5</v>
      </c>
      <c r="B13" s="8" t="s">
        <v>46</v>
      </c>
      <c r="C13" s="8" t="s">
        <v>47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1"/>
      <c r="AA13" s="41"/>
      <c r="AB13" s="39"/>
      <c r="AC13" s="39"/>
      <c r="AD13" s="39"/>
      <c r="AE13" s="39"/>
      <c r="AF13" s="39"/>
      <c r="AG13" s="39"/>
      <c r="AH13" s="6"/>
      <c r="AI13" s="6"/>
      <c r="AJ13" s="5"/>
      <c r="AK13" s="5"/>
      <c r="AL13" s="39"/>
      <c r="AM13" s="39"/>
      <c r="AN13" s="5"/>
      <c r="AO13" s="5"/>
      <c r="AP13" s="6"/>
      <c r="AQ13" s="6"/>
      <c r="AR13" s="39"/>
      <c r="AS13" s="39"/>
      <c r="AT13" s="41"/>
      <c r="AU13" s="41"/>
      <c r="AV13" s="5"/>
      <c r="AW13" s="5"/>
      <c r="AX13" s="6"/>
      <c r="AY13" s="6"/>
      <c r="AZ13" s="5"/>
      <c r="BA13" s="5"/>
      <c r="BB13" s="6"/>
      <c r="BC13" s="6"/>
    </row>
    <row r="14" spans="1:55" ht="30" x14ac:dyDescent="0.25">
      <c r="A14" s="8">
        <v>6</v>
      </c>
      <c r="B14" s="8" t="s">
        <v>48</v>
      </c>
      <c r="C14" s="8" t="s">
        <v>49</v>
      </c>
      <c r="D14" s="40"/>
      <c r="E14" s="40"/>
      <c r="F14" s="40"/>
      <c r="G14" s="40"/>
      <c r="H14" s="40"/>
      <c r="I14" s="40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2"/>
      <c r="AA14" s="42"/>
      <c r="AB14" s="40"/>
      <c r="AC14" s="40"/>
      <c r="AD14" s="40"/>
      <c r="AE14" s="40"/>
      <c r="AF14" s="40"/>
      <c r="AG14" s="40"/>
      <c r="AH14" s="10"/>
      <c r="AI14" s="10"/>
      <c r="AJ14" s="9"/>
      <c r="AK14" s="9"/>
      <c r="AL14" s="40"/>
      <c r="AM14" s="40"/>
      <c r="AN14" s="9"/>
      <c r="AO14" s="9"/>
      <c r="AP14" s="10"/>
      <c r="AQ14" s="10"/>
      <c r="AR14" s="40"/>
      <c r="AS14" s="40"/>
      <c r="AT14" s="42"/>
      <c r="AU14" s="42"/>
      <c r="AV14" s="9"/>
      <c r="AW14" s="9"/>
      <c r="AX14" s="10"/>
      <c r="AY14" s="10"/>
      <c r="AZ14" s="9"/>
      <c r="BA14" s="9"/>
      <c r="BB14" s="10"/>
      <c r="BC14" s="10"/>
    </row>
    <row r="15" spans="1:55" ht="60" customHeight="1" x14ac:dyDescent="0.25">
      <c r="A15" s="8">
        <v>7</v>
      </c>
      <c r="B15" s="8" t="s">
        <v>50</v>
      </c>
      <c r="C15" s="8" t="s">
        <v>47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1"/>
      <c r="AA15" s="41"/>
      <c r="AB15" s="39"/>
      <c r="AC15" s="39"/>
      <c r="AD15" s="39"/>
      <c r="AE15" s="39"/>
      <c r="AF15" s="39"/>
      <c r="AG15" s="39"/>
      <c r="AH15" s="10"/>
      <c r="AI15" s="10"/>
      <c r="AJ15" s="9"/>
      <c r="AK15" s="9"/>
      <c r="AL15" s="39"/>
      <c r="AM15" s="39"/>
      <c r="AN15" s="9"/>
      <c r="AO15" s="9"/>
      <c r="AP15" s="10"/>
      <c r="AQ15" s="10"/>
      <c r="AR15" s="39"/>
      <c r="AS15" s="39"/>
      <c r="AT15" s="41"/>
      <c r="AU15" s="41"/>
      <c r="AV15" s="9"/>
      <c r="AW15" s="9"/>
      <c r="AX15" s="10"/>
      <c r="AY15" s="10"/>
      <c r="AZ15" s="9"/>
      <c r="BA15" s="9"/>
      <c r="BB15" s="10"/>
      <c r="BC15" s="10"/>
    </row>
    <row r="16" spans="1:55" ht="30" x14ac:dyDescent="0.25">
      <c r="A16" s="8">
        <v>8</v>
      </c>
      <c r="B16" s="8" t="s">
        <v>51</v>
      </c>
      <c r="C16" s="8" t="s">
        <v>38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1"/>
      <c r="AA16" s="41"/>
      <c r="AB16" s="39"/>
      <c r="AC16" s="39"/>
      <c r="AD16" s="39"/>
      <c r="AE16" s="39"/>
      <c r="AF16" s="39"/>
      <c r="AG16" s="39"/>
      <c r="AH16" s="10"/>
      <c r="AI16" s="10"/>
      <c r="AJ16" s="9"/>
      <c r="AK16" s="9"/>
      <c r="AL16" s="39"/>
      <c r="AM16" s="39"/>
      <c r="AN16" s="9"/>
      <c r="AO16" s="9"/>
      <c r="AP16" s="10"/>
      <c r="AQ16" s="10"/>
      <c r="AR16" s="39"/>
      <c r="AS16" s="39"/>
      <c r="AT16" s="41"/>
      <c r="AU16" s="41"/>
      <c r="AV16" s="9"/>
      <c r="AW16" s="9"/>
      <c r="AX16" s="10"/>
      <c r="AY16" s="10"/>
      <c r="AZ16" s="9"/>
      <c r="BA16" s="9"/>
      <c r="BB16" s="10"/>
      <c r="BC16" s="10"/>
    </row>
    <row r="17" spans="1:55" ht="60" x14ac:dyDescent="0.25">
      <c r="A17" s="8">
        <v>9</v>
      </c>
      <c r="B17" s="8" t="s">
        <v>52</v>
      </c>
      <c r="C17" s="8" t="s">
        <v>38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1"/>
      <c r="AA17" s="41"/>
      <c r="AB17" s="39"/>
      <c r="AC17" s="39"/>
      <c r="AD17" s="39"/>
      <c r="AE17" s="39"/>
      <c r="AF17" s="39"/>
      <c r="AG17" s="39"/>
      <c r="AH17" s="10"/>
      <c r="AI17" s="10"/>
      <c r="AJ17" s="9"/>
      <c r="AK17" s="9"/>
      <c r="AL17" s="39"/>
      <c r="AM17" s="39"/>
      <c r="AN17" s="9"/>
      <c r="AO17" s="9"/>
      <c r="AP17" s="10"/>
      <c r="AQ17" s="10"/>
      <c r="AR17" s="39"/>
      <c r="AS17" s="39"/>
      <c r="AT17" s="41"/>
      <c r="AU17" s="41"/>
      <c r="AV17" s="9"/>
      <c r="AW17" s="9"/>
      <c r="AX17" s="10"/>
      <c r="AY17" s="10"/>
      <c r="AZ17" s="9"/>
      <c r="BA17" s="9"/>
      <c r="BB17" s="10"/>
      <c r="BC17" s="10"/>
    </row>
    <row r="18" spans="1:55" ht="45" x14ac:dyDescent="0.25">
      <c r="A18" s="8">
        <v>10</v>
      </c>
      <c r="B18" s="8" t="s">
        <v>53</v>
      </c>
      <c r="C18" s="8" t="s">
        <v>38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1"/>
      <c r="AA18" s="41"/>
      <c r="AB18" s="39"/>
      <c r="AC18" s="39"/>
      <c r="AD18" s="39"/>
      <c r="AE18" s="39"/>
      <c r="AF18" s="39"/>
      <c r="AG18" s="39"/>
      <c r="AH18" s="6"/>
      <c r="AI18" s="6"/>
      <c r="AJ18" s="5"/>
      <c r="AK18" s="5"/>
      <c r="AL18" s="39"/>
      <c r="AM18" s="39"/>
      <c r="AN18" s="5"/>
      <c r="AO18" s="5"/>
      <c r="AP18" s="35"/>
      <c r="AQ18" s="6"/>
      <c r="AR18" s="39"/>
      <c r="AS18" s="39"/>
      <c r="AT18" s="41"/>
      <c r="AU18" s="41"/>
      <c r="AV18" s="5"/>
      <c r="AW18" s="5"/>
      <c r="AX18" s="6"/>
      <c r="AY18" s="6"/>
      <c r="AZ18" s="5"/>
      <c r="BA18" s="5"/>
      <c r="BB18" s="6"/>
      <c r="BC18" s="6"/>
    </row>
    <row r="19" spans="1:55" ht="30" x14ac:dyDescent="0.25">
      <c r="A19" s="8">
        <v>11</v>
      </c>
      <c r="B19" s="8" t="s">
        <v>54</v>
      </c>
      <c r="C19" s="8" t="s">
        <v>55</v>
      </c>
      <c r="D19" s="40"/>
      <c r="E19" s="40"/>
      <c r="F19" s="40"/>
      <c r="G19" s="40"/>
      <c r="H19" s="40"/>
      <c r="I19" s="40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2"/>
      <c r="AA19" s="42"/>
      <c r="AB19" s="40"/>
      <c r="AC19" s="40"/>
      <c r="AD19" s="40"/>
      <c r="AE19" s="40"/>
      <c r="AF19" s="40"/>
      <c r="AG19" s="40"/>
      <c r="AH19" s="6"/>
      <c r="AI19" s="6"/>
      <c r="AJ19" s="5"/>
      <c r="AK19" s="5"/>
      <c r="AL19" s="40"/>
      <c r="AM19" s="40"/>
      <c r="AN19" s="5"/>
      <c r="AO19" s="5"/>
      <c r="AP19" s="6"/>
      <c r="AQ19" s="6"/>
      <c r="AR19" s="40"/>
      <c r="AS19" s="40"/>
      <c r="AT19" s="42"/>
      <c r="AU19" s="42"/>
      <c r="AV19" s="5"/>
      <c r="AW19" s="5"/>
      <c r="AX19" s="6"/>
      <c r="AY19" s="6"/>
      <c r="AZ19" s="5"/>
      <c r="BA19" s="5"/>
      <c r="BB19" s="6"/>
      <c r="BC19" s="6"/>
    </row>
    <row r="20" spans="1:55" ht="45" x14ac:dyDescent="0.25">
      <c r="A20" s="8">
        <v>12</v>
      </c>
      <c r="B20" s="8" t="s">
        <v>56</v>
      </c>
      <c r="C20" s="8" t="s">
        <v>20</v>
      </c>
      <c r="D20" s="40"/>
      <c r="E20" s="40"/>
      <c r="F20" s="40"/>
      <c r="G20" s="40"/>
      <c r="H20" s="40"/>
      <c r="I20" s="40"/>
      <c r="J20" s="3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2"/>
      <c r="AA20" s="42"/>
      <c r="AB20" s="40"/>
      <c r="AC20" s="40"/>
      <c r="AD20" s="40"/>
      <c r="AE20" s="40"/>
      <c r="AF20" s="40"/>
      <c r="AG20" s="40"/>
      <c r="AH20" s="6"/>
      <c r="AI20" s="6"/>
      <c r="AJ20" s="5"/>
      <c r="AK20" s="5"/>
      <c r="AL20" s="40"/>
      <c r="AM20" s="40"/>
      <c r="AN20" s="5"/>
      <c r="AO20" s="5"/>
      <c r="AP20" s="6"/>
      <c r="AQ20" s="6"/>
      <c r="AR20" s="40"/>
      <c r="AS20" s="40"/>
      <c r="AT20" s="42"/>
      <c r="AU20" s="42"/>
      <c r="AV20" s="5"/>
      <c r="AW20" s="5"/>
      <c r="AX20" s="6"/>
      <c r="AY20" s="6"/>
      <c r="AZ20" s="5"/>
      <c r="BA20" s="5"/>
      <c r="BB20" s="6"/>
      <c r="BC20" s="6"/>
    </row>
    <row r="21" spans="1:55" ht="165" x14ac:dyDescent="0.25">
      <c r="A21" s="17" t="s">
        <v>57</v>
      </c>
      <c r="B21" s="18"/>
      <c r="C21" s="13"/>
      <c r="D21" s="12" t="s">
        <v>58</v>
      </c>
      <c r="E21" s="13"/>
      <c r="F21" s="14" t="s">
        <v>58</v>
      </c>
      <c r="G21" s="13"/>
      <c r="H21" s="12" t="s">
        <v>58</v>
      </c>
      <c r="I21" s="13"/>
      <c r="J21" s="14" t="s">
        <v>58</v>
      </c>
      <c r="K21" s="13"/>
      <c r="L21" s="12" t="s">
        <v>58</v>
      </c>
      <c r="M21" s="13"/>
      <c r="N21" s="14" t="s">
        <v>58</v>
      </c>
      <c r="O21" s="13"/>
      <c r="P21" s="12" t="s">
        <v>58</v>
      </c>
      <c r="Q21" s="13"/>
      <c r="R21" s="14" t="s">
        <v>58</v>
      </c>
      <c r="S21" s="13"/>
      <c r="T21" s="12" t="s">
        <v>58</v>
      </c>
      <c r="U21" s="13"/>
      <c r="V21" s="14" t="s">
        <v>58</v>
      </c>
      <c r="W21" s="13"/>
      <c r="X21" s="12" t="s">
        <v>58</v>
      </c>
      <c r="Y21" s="13"/>
      <c r="Z21" s="14" t="s">
        <v>58</v>
      </c>
      <c r="AA21" s="13"/>
      <c r="AB21" s="12" t="s">
        <v>58</v>
      </c>
      <c r="AC21" s="13"/>
      <c r="AD21" s="12" t="s">
        <v>58</v>
      </c>
      <c r="AE21" s="13"/>
      <c r="AF21" s="12" t="s">
        <v>58</v>
      </c>
      <c r="AG21" s="13"/>
      <c r="AH21" s="14" t="s">
        <v>58</v>
      </c>
      <c r="AI21" s="13"/>
      <c r="AJ21" s="12" t="s">
        <v>58</v>
      </c>
      <c r="AK21" s="13"/>
      <c r="AL21" s="14" t="s">
        <v>58</v>
      </c>
      <c r="AM21" s="13"/>
      <c r="AN21" s="12" t="s">
        <v>58</v>
      </c>
      <c r="AO21" s="13"/>
      <c r="AP21" s="14" t="s">
        <v>58</v>
      </c>
      <c r="AQ21" s="13"/>
      <c r="AR21" s="12" t="s">
        <v>58</v>
      </c>
      <c r="AS21" s="13"/>
      <c r="AT21" s="14"/>
      <c r="AU21" s="13"/>
      <c r="AV21" s="12"/>
      <c r="AW21" s="13"/>
      <c r="AX21" s="14"/>
      <c r="AY21" s="13"/>
      <c r="AZ21" s="12"/>
      <c r="BA21" s="13"/>
      <c r="BB21" s="14"/>
      <c r="BC21" s="13"/>
    </row>
    <row r="22" spans="1:5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5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55" x14ac:dyDescent="0.25">
      <c r="A24" s="11"/>
      <c r="B24" s="11"/>
      <c r="C24" s="11" t="s">
        <v>59</v>
      </c>
      <c r="D24" s="11">
        <v>4.2653594769999996</v>
      </c>
      <c r="E24" s="11"/>
      <c r="F24" s="11"/>
      <c r="G24" s="11"/>
      <c r="H24" s="11">
        <v>1.4418449200000001</v>
      </c>
      <c r="I24" s="11">
        <v>1.0485294119999999</v>
      </c>
      <c r="J24" s="11">
        <v>5.4441868510000004</v>
      </c>
      <c r="K24" s="11"/>
      <c r="L24" s="11">
        <v>3.19642669</v>
      </c>
      <c r="M24" s="11"/>
      <c r="N24" s="11"/>
      <c r="O24" s="11"/>
      <c r="P24" s="11">
        <v>3.1255019179999999</v>
      </c>
      <c r="Q24" s="11"/>
      <c r="R24" s="11">
        <v>3.7105882349999999</v>
      </c>
      <c r="S24" s="11"/>
      <c r="T24" s="11"/>
      <c r="U24" s="11"/>
      <c r="V24" s="11">
        <v>7.2751521300000004</v>
      </c>
      <c r="W24" s="11"/>
      <c r="X24" s="11"/>
      <c r="Y24" s="11"/>
      <c r="Z24" s="11">
        <v>5.012941176</v>
      </c>
      <c r="AA24" s="11"/>
      <c r="AB24" s="11">
        <v>1.680873104</v>
      </c>
      <c r="AC24" s="11"/>
      <c r="AD24" s="11">
        <v>5.3778823530000004</v>
      </c>
      <c r="AE24" s="11"/>
      <c r="AF24" s="11">
        <v>5.2810410220000001</v>
      </c>
      <c r="AG24" s="11"/>
      <c r="AH24" s="11"/>
      <c r="AI24" s="11"/>
      <c r="AJ24" s="11">
        <v>13.295798319999999</v>
      </c>
      <c r="AK24" s="11"/>
      <c r="AL24" s="11"/>
      <c r="AM24" s="11"/>
      <c r="AN24" s="11"/>
      <c r="AO24" s="11"/>
      <c r="AP24" s="11">
        <v>1.5289760349999999</v>
      </c>
      <c r="AQ24" s="11">
        <v>0.65316742080000001</v>
      </c>
      <c r="AR24" s="11">
        <v>7.3559592760000001</v>
      </c>
      <c r="AS24" s="11"/>
      <c r="AT24" s="11">
        <v>7.3559592760000001</v>
      </c>
      <c r="AU24" s="11"/>
      <c r="AV24" s="11">
        <v>7.3559592760000001</v>
      </c>
      <c r="AW24" s="11"/>
      <c r="AX24" s="11">
        <v>7.3559592760000001</v>
      </c>
      <c r="AY24" s="11"/>
      <c r="AZ24" s="11">
        <v>7.3559592760000001</v>
      </c>
      <c r="BA24" s="11"/>
      <c r="BB24" s="11">
        <v>7.3559592760000001</v>
      </c>
      <c r="BC24" s="11"/>
    </row>
    <row r="25" spans="1:55" x14ac:dyDescent="0.25">
      <c r="A25" s="11"/>
      <c r="B25" s="11"/>
      <c r="C25" s="11" t="s">
        <v>60</v>
      </c>
      <c r="D25" s="11">
        <v>1.310927918</v>
      </c>
      <c r="E25" s="11"/>
      <c r="F25" s="11"/>
      <c r="G25" s="11"/>
      <c r="H25" s="11">
        <v>1.17404705</v>
      </c>
      <c r="I25" s="11">
        <v>1.117879418</v>
      </c>
      <c r="J25" s="11">
        <v>1.204493359</v>
      </c>
      <c r="K25" s="11"/>
      <c r="L25" s="11">
        <v>1.122305525</v>
      </c>
      <c r="M25" s="11"/>
      <c r="N25" s="11"/>
      <c r="O25" s="11"/>
      <c r="P25" s="11">
        <v>1.1954487549999999</v>
      </c>
      <c r="Q25" s="11"/>
      <c r="R25" s="11">
        <v>1</v>
      </c>
      <c r="S25" s="11"/>
      <c r="T25" s="11"/>
      <c r="U25" s="11"/>
      <c r="V25" s="11">
        <v>1</v>
      </c>
      <c r="W25" s="11"/>
      <c r="X25" s="11"/>
      <c r="Y25" s="11"/>
      <c r="Z25" s="11">
        <v>1.731616201</v>
      </c>
      <c r="AA25" s="11"/>
      <c r="AB25" s="11">
        <v>1.0924216419999999</v>
      </c>
      <c r="AC25" s="11"/>
      <c r="AD25" s="11">
        <v>1.0217359290000001</v>
      </c>
      <c r="AE25" s="11"/>
      <c r="AF25" s="11">
        <v>1.2872182590000001</v>
      </c>
      <c r="AG25" s="11"/>
      <c r="AH25" s="11"/>
      <c r="AI25" s="11"/>
      <c r="AJ25" s="11">
        <v>1.2499981790000001</v>
      </c>
      <c r="AK25" s="11"/>
      <c r="AL25" s="11"/>
      <c r="AM25" s="11"/>
      <c r="AN25" s="11"/>
      <c r="AO25" s="11"/>
      <c r="AP25" s="11">
        <v>1.187137364</v>
      </c>
      <c r="AQ25" s="11">
        <v>2.349190283</v>
      </c>
      <c r="AR25" s="11">
        <v>1.2487300610000001</v>
      </c>
      <c r="AS25" s="11"/>
      <c r="AT25" s="11">
        <v>1.2487300610000001</v>
      </c>
      <c r="AU25" s="11"/>
      <c r="AV25" s="11">
        <v>1.2487300610000001</v>
      </c>
      <c r="AW25" s="11"/>
      <c r="AX25" s="11">
        <v>1.2487300610000001</v>
      </c>
      <c r="AY25" s="11"/>
      <c r="AZ25" s="11">
        <v>1.2487300610000001</v>
      </c>
      <c r="BA25" s="11"/>
      <c r="BB25" s="11">
        <v>1.2487300610000001</v>
      </c>
      <c r="BC25" s="11"/>
    </row>
    <row r="26" spans="1:55" x14ac:dyDescent="0.25">
      <c r="A26" s="11"/>
      <c r="B26" s="11"/>
      <c r="C26" s="11" t="s">
        <v>61</v>
      </c>
      <c r="D26" s="11">
        <v>0.38349207810000002</v>
      </c>
      <c r="E26" s="11"/>
      <c r="F26" s="11"/>
      <c r="G26" s="11"/>
      <c r="H26" s="11">
        <v>0.50141976960000001</v>
      </c>
      <c r="I26" s="11">
        <v>0.87102473499999999</v>
      </c>
      <c r="J26" s="11">
        <v>0.68052131010000005</v>
      </c>
      <c r="K26" s="11"/>
      <c r="L26" s="11">
        <v>0.37900570300000003</v>
      </c>
      <c r="M26" s="11"/>
      <c r="N26" s="11"/>
      <c r="O26" s="11"/>
      <c r="P26" s="11">
        <v>0.53789383670000002</v>
      </c>
      <c r="Q26" s="11"/>
      <c r="R26" s="11">
        <v>0.6610113474</v>
      </c>
      <c r="S26" s="11"/>
      <c r="T26" s="11"/>
      <c r="U26" s="11"/>
      <c r="V26" s="11">
        <v>0.55918698180000004</v>
      </c>
      <c r="W26" s="11"/>
      <c r="X26" s="11"/>
      <c r="Y26" s="11"/>
      <c r="Z26" s="11">
        <v>0.4167139775</v>
      </c>
      <c r="AA26" s="11"/>
      <c r="AB26" s="11">
        <v>0.54984198610000001</v>
      </c>
      <c r="AC26" s="11"/>
      <c r="AD26" s="11">
        <v>0.65423465420000004</v>
      </c>
      <c r="AE26" s="11"/>
      <c r="AF26" s="11">
        <v>0.60117064890000005</v>
      </c>
      <c r="AG26" s="11"/>
      <c r="AH26" s="11"/>
      <c r="AI26" s="11"/>
      <c r="AJ26" s="11">
        <v>0.58617575430000002</v>
      </c>
      <c r="AK26" s="11"/>
      <c r="AL26" s="11"/>
      <c r="AM26" s="11"/>
      <c r="AN26" s="11"/>
      <c r="AO26" s="11"/>
      <c r="AP26" s="11">
        <v>0.65201053149999999</v>
      </c>
      <c r="AQ26" s="11">
        <v>0.61273876199999999</v>
      </c>
      <c r="AR26" s="11">
        <v>0.90537613149999996</v>
      </c>
      <c r="AS26" s="11"/>
      <c r="AT26" s="11">
        <v>0.90537613149999996</v>
      </c>
      <c r="AU26" s="11"/>
      <c r="AV26" s="11">
        <v>0.90537613149999996</v>
      </c>
      <c r="AW26" s="11"/>
      <c r="AX26" s="11">
        <v>0.90537613149999996</v>
      </c>
      <c r="AY26" s="11"/>
      <c r="AZ26" s="11">
        <v>0.90537613149999996</v>
      </c>
      <c r="BA26" s="11"/>
      <c r="BB26" s="11">
        <v>0.90537613149999996</v>
      </c>
      <c r="BC26" s="11"/>
    </row>
    <row r="27" spans="1:55" x14ac:dyDescent="0.25">
      <c r="A27" s="11"/>
      <c r="B27" s="11"/>
      <c r="C27" s="11" t="s">
        <v>62</v>
      </c>
      <c r="D27" s="11">
        <v>53.875</v>
      </c>
      <c r="E27" s="11"/>
      <c r="F27" s="11"/>
      <c r="G27" s="11"/>
      <c r="H27" s="11">
        <v>11.863636359999999</v>
      </c>
      <c r="I27" s="11">
        <v>6</v>
      </c>
      <c r="J27" s="11">
        <v>39.176470590000001</v>
      </c>
      <c r="K27" s="11"/>
      <c r="L27" s="11">
        <v>41.179701489999999</v>
      </c>
      <c r="M27" s="11"/>
      <c r="N27" s="11"/>
      <c r="O27" s="11"/>
      <c r="P27" s="11">
        <v>40.190869569999997</v>
      </c>
      <c r="Q27" s="11"/>
      <c r="R27" s="11">
        <v>51.48</v>
      </c>
      <c r="S27" s="11"/>
      <c r="T27" s="11"/>
      <c r="U27" s="11"/>
      <c r="V27" s="11">
        <v>39.91034483</v>
      </c>
      <c r="W27" s="11"/>
      <c r="X27" s="11"/>
      <c r="Y27" s="11"/>
      <c r="Z27" s="11">
        <v>37.799999999999997</v>
      </c>
      <c r="AA27" s="11"/>
      <c r="AB27" s="11">
        <v>22.007547169999999</v>
      </c>
      <c r="AC27" s="11"/>
      <c r="AD27" s="11">
        <v>32.64</v>
      </c>
      <c r="AE27" s="11"/>
      <c r="AF27" s="11">
        <v>44.443421049999998</v>
      </c>
      <c r="AG27" s="11"/>
      <c r="AH27" s="11"/>
      <c r="AI27" s="11"/>
      <c r="AJ27" s="11">
        <v>44.357142860000003</v>
      </c>
      <c r="AK27" s="11"/>
      <c r="AL27" s="11"/>
      <c r="AM27" s="11"/>
      <c r="AN27" s="11"/>
      <c r="AO27" s="11"/>
      <c r="AP27" s="11">
        <v>22.266666669999999</v>
      </c>
      <c r="AQ27" s="11">
        <v>6.923076923</v>
      </c>
      <c r="AR27" s="11">
        <v>35.169230769999999</v>
      </c>
      <c r="AS27" s="11"/>
      <c r="AT27" s="11">
        <v>35.169230769999999</v>
      </c>
      <c r="AU27" s="11"/>
      <c r="AV27" s="11">
        <v>35.169230769999999</v>
      </c>
      <c r="AW27" s="11"/>
      <c r="AX27" s="11">
        <v>35.169230769999999</v>
      </c>
      <c r="AY27" s="11"/>
      <c r="AZ27" s="11">
        <v>35.169230769999999</v>
      </c>
      <c r="BA27" s="11"/>
      <c r="BB27" s="11">
        <v>35.169230769999999</v>
      </c>
      <c r="BC27" s="11"/>
    </row>
    <row r="31" spans="1:55" ht="42" x14ac:dyDescent="0.25">
      <c r="B31" s="1" t="s">
        <v>32</v>
      </c>
      <c r="C31" s="2" t="s">
        <v>10</v>
      </c>
      <c r="D31" s="3" t="str">
        <f t="shared" ref="D31:AI31" si="0">IFERROR(ROUND((D6+D7-D8)/D20/35,2),"-")</f>
        <v>-</v>
      </c>
      <c r="E31" s="3" t="str">
        <f t="shared" si="0"/>
        <v>-</v>
      </c>
      <c r="F31" s="3" t="str">
        <f t="shared" si="0"/>
        <v>-</v>
      </c>
      <c r="G31" s="3" t="str">
        <f t="shared" si="0"/>
        <v>-</v>
      </c>
      <c r="H31" s="3" t="str">
        <f t="shared" si="0"/>
        <v>-</v>
      </c>
      <c r="I31" s="3" t="str">
        <f t="shared" si="0"/>
        <v>-</v>
      </c>
      <c r="J31" s="3" t="str">
        <f t="shared" si="0"/>
        <v>-</v>
      </c>
      <c r="K31" s="3" t="str">
        <f t="shared" si="0"/>
        <v>-</v>
      </c>
      <c r="L31" s="3" t="str">
        <f t="shared" si="0"/>
        <v>-</v>
      </c>
      <c r="M31" s="3" t="str">
        <f t="shared" si="0"/>
        <v>-</v>
      </c>
      <c r="N31" s="3" t="str">
        <f t="shared" si="0"/>
        <v>-</v>
      </c>
      <c r="O31" s="3" t="str">
        <f t="shared" si="0"/>
        <v>-</v>
      </c>
      <c r="P31" s="3" t="str">
        <f t="shared" si="0"/>
        <v>-</v>
      </c>
      <c r="Q31" s="3" t="str">
        <f t="shared" si="0"/>
        <v>-</v>
      </c>
      <c r="R31" s="3" t="str">
        <f t="shared" si="0"/>
        <v>-</v>
      </c>
      <c r="S31" s="3" t="str">
        <f t="shared" si="0"/>
        <v>-</v>
      </c>
      <c r="T31" s="3" t="str">
        <f t="shared" si="0"/>
        <v>-</v>
      </c>
      <c r="U31" s="3" t="str">
        <f t="shared" si="0"/>
        <v>-</v>
      </c>
      <c r="V31" s="3" t="str">
        <f t="shared" si="0"/>
        <v>-</v>
      </c>
      <c r="W31" s="3" t="str">
        <f t="shared" si="0"/>
        <v>-</v>
      </c>
      <c r="X31" s="3" t="str">
        <f t="shared" si="0"/>
        <v>-</v>
      </c>
      <c r="Y31" s="3" t="str">
        <f t="shared" si="0"/>
        <v>-</v>
      </c>
      <c r="Z31" s="3" t="str">
        <f t="shared" si="0"/>
        <v>-</v>
      </c>
      <c r="AA31" s="3" t="str">
        <f t="shared" si="0"/>
        <v>-</v>
      </c>
      <c r="AB31" s="3" t="str">
        <f t="shared" si="0"/>
        <v>-</v>
      </c>
      <c r="AC31" s="3" t="str">
        <f t="shared" si="0"/>
        <v>-</v>
      </c>
      <c r="AD31" s="3" t="str">
        <f t="shared" si="0"/>
        <v>-</v>
      </c>
      <c r="AE31" s="3" t="str">
        <f t="shared" si="0"/>
        <v>-</v>
      </c>
      <c r="AF31" s="3" t="str">
        <f t="shared" si="0"/>
        <v>-</v>
      </c>
      <c r="AG31" s="3" t="str">
        <f t="shared" si="0"/>
        <v>-</v>
      </c>
      <c r="AH31" s="3" t="str">
        <f t="shared" si="0"/>
        <v>-</v>
      </c>
      <c r="AI31" s="3" t="str">
        <f t="shared" si="0"/>
        <v>-</v>
      </c>
      <c r="AJ31" s="3" t="str">
        <f t="shared" ref="AJ31:BC31" si="1">IFERROR(ROUND((AJ6+AJ7-AJ8)/AJ20/35,2),"-")</f>
        <v>-</v>
      </c>
      <c r="AK31" s="3" t="str">
        <f t="shared" si="1"/>
        <v>-</v>
      </c>
      <c r="AL31" s="3" t="str">
        <f t="shared" si="1"/>
        <v>-</v>
      </c>
      <c r="AM31" s="3" t="str">
        <f t="shared" si="1"/>
        <v>-</v>
      </c>
      <c r="AN31" s="3" t="str">
        <f t="shared" si="1"/>
        <v>-</v>
      </c>
      <c r="AO31" s="3" t="str">
        <f t="shared" si="1"/>
        <v>-</v>
      </c>
      <c r="AP31" s="3" t="str">
        <f t="shared" si="1"/>
        <v>-</v>
      </c>
      <c r="AQ31" s="3" t="str">
        <f t="shared" si="1"/>
        <v>-</v>
      </c>
      <c r="AR31" s="3" t="str">
        <f t="shared" si="1"/>
        <v>-</v>
      </c>
      <c r="AS31" s="3" t="str">
        <f t="shared" si="1"/>
        <v>-</v>
      </c>
      <c r="AT31" s="3" t="str">
        <f t="shared" si="1"/>
        <v>-</v>
      </c>
      <c r="AU31" s="3" t="str">
        <f t="shared" si="1"/>
        <v>-</v>
      </c>
      <c r="AV31" s="3" t="str">
        <f t="shared" si="1"/>
        <v>-</v>
      </c>
      <c r="AW31" s="3" t="str">
        <f t="shared" si="1"/>
        <v>-</v>
      </c>
      <c r="AX31" s="3" t="str">
        <f t="shared" si="1"/>
        <v>-</v>
      </c>
      <c r="AY31" s="3" t="str">
        <f t="shared" si="1"/>
        <v>-</v>
      </c>
      <c r="AZ31" s="3" t="str">
        <f t="shared" si="1"/>
        <v>-</v>
      </c>
      <c r="BA31" s="3" t="str">
        <f t="shared" si="1"/>
        <v>-</v>
      </c>
      <c r="BB31" s="3" t="str">
        <f t="shared" si="1"/>
        <v>-</v>
      </c>
      <c r="BC31" s="3" t="str">
        <f t="shared" si="1"/>
        <v>-</v>
      </c>
    </row>
    <row r="32" spans="1:55" ht="42" x14ac:dyDescent="0.25">
      <c r="B32" s="1" t="s">
        <v>33</v>
      </c>
      <c r="C32" s="2" t="s">
        <v>10</v>
      </c>
      <c r="D32" s="3" t="str">
        <f t="shared" ref="D32:AI32" si="2">IFERROR(ROUND((D6+D7)/D20/35,2),"-")</f>
        <v>-</v>
      </c>
      <c r="E32" s="3" t="str">
        <f t="shared" si="2"/>
        <v>-</v>
      </c>
      <c r="F32" s="3" t="str">
        <f t="shared" si="2"/>
        <v>-</v>
      </c>
      <c r="G32" s="3" t="str">
        <f t="shared" si="2"/>
        <v>-</v>
      </c>
      <c r="H32" s="3" t="str">
        <f t="shared" si="2"/>
        <v>-</v>
      </c>
      <c r="I32" s="3" t="str">
        <f t="shared" si="2"/>
        <v>-</v>
      </c>
      <c r="J32" s="3" t="str">
        <f t="shared" si="2"/>
        <v>-</v>
      </c>
      <c r="K32" s="3" t="str">
        <f t="shared" si="2"/>
        <v>-</v>
      </c>
      <c r="L32" s="3" t="str">
        <f t="shared" si="2"/>
        <v>-</v>
      </c>
      <c r="M32" s="3" t="str">
        <f t="shared" si="2"/>
        <v>-</v>
      </c>
      <c r="N32" s="3" t="str">
        <f t="shared" si="2"/>
        <v>-</v>
      </c>
      <c r="O32" s="3" t="str">
        <f t="shared" si="2"/>
        <v>-</v>
      </c>
      <c r="P32" s="3" t="str">
        <f t="shared" si="2"/>
        <v>-</v>
      </c>
      <c r="Q32" s="3" t="str">
        <f t="shared" si="2"/>
        <v>-</v>
      </c>
      <c r="R32" s="3" t="str">
        <f t="shared" si="2"/>
        <v>-</v>
      </c>
      <c r="S32" s="3" t="str">
        <f t="shared" si="2"/>
        <v>-</v>
      </c>
      <c r="T32" s="3" t="str">
        <f t="shared" si="2"/>
        <v>-</v>
      </c>
      <c r="U32" s="3" t="str">
        <f t="shared" si="2"/>
        <v>-</v>
      </c>
      <c r="V32" s="3" t="str">
        <f t="shared" si="2"/>
        <v>-</v>
      </c>
      <c r="W32" s="3" t="str">
        <f t="shared" si="2"/>
        <v>-</v>
      </c>
      <c r="X32" s="3" t="str">
        <f t="shared" si="2"/>
        <v>-</v>
      </c>
      <c r="Y32" s="3" t="str">
        <f t="shared" si="2"/>
        <v>-</v>
      </c>
      <c r="Z32" s="3" t="str">
        <f t="shared" si="2"/>
        <v>-</v>
      </c>
      <c r="AA32" s="3" t="str">
        <f t="shared" si="2"/>
        <v>-</v>
      </c>
      <c r="AB32" s="3" t="str">
        <f t="shared" si="2"/>
        <v>-</v>
      </c>
      <c r="AC32" s="3" t="str">
        <f t="shared" si="2"/>
        <v>-</v>
      </c>
      <c r="AD32" s="3" t="str">
        <f t="shared" si="2"/>
        <v>-</v>
      </c>
      <c r="AE32" s="3" t="str">
        <f t="shared" si="2"/>
        <v>-</v>
      </c>
      <c r="AF32" s="3" t="str">
        <f t="shared" si="2"/>
        <v>-</v>
      </c>
      <c r="AG32" s="3" t="str">
        <f t="shared" si="2"/>
        <v>-</v>
      </c>
      <c r="AH32" s="3" t="str">
        <f t="shared" si="2"/>
        <v>-</v>
      </c>
      <c r="AI32" s="3" t="str">
        <f t="shared" si="2"/>
        <v>-</v>
      </c>
      <c r="AJ32" s="3" t="str">
        <f t="shared" ref="AJ32:BC32" si="3">IFERROR(ROUND((AJ6+AJ7)/AJ20/35,2),"-")</f>
        <v>-</v>
      </c>
      <c r="AK32" s="3" t="str">
        <f t="shared" si="3"/>
        <v>-</v>
      </c>
      <c r="AL32" s="3" t="str">
        <f t="shared" si="3"/>
        <v>-</v>
      </c>
      <c r="AM32" s="3" t="str">
        <f t="shared" si="3"/>
        <v>-</v>
      </c>
      <c r="AN32" s="3" t="str">
        <f t="shared" si="3"/>
        <v>-</v>
      </c>
      <c r="AO32" s="3" t="str">
        <f t="shared" si="3"/>
        <v>-</v>
      </c>
      <c r="AP32" s="3" t="str">
        <f t="shared" si="3"/>
        <v>-</v>
      </c>
      <c r="AQ32" s="3" t="str">
        <f t="shared" si="3"/>
        <v>-</v>
      </c>
      <c r="AR32" s="3" t="str">
        <f t="shared" si="3"/>
        <v>-</v>
      </c>
      <c r="AS32" s="3" t="str">
        <f t="shared" si="3"/>
        <v>-</v>
      </c>
      <c r="AT32" s="3" t="str">
        <f t="shared" si="3"/>
        <v>-</v>
      </c>
      <c r="AU32" s="3" t="str">
        <f t="shared" si="3"/>
        <v>-</v>
      </c>
      <c r="AV32" s="3" t="str">
        <f t="shared" si="3"/>
        <v>-</v>
      </c>
      <c r="AW32" s="3" t="str">
        <f t="shared" si="3"/>
        <v>-</v>
      </c>
      <c r="AX32" s="3" t="str">
        <f t="shared" si="3"/>
        <v>-</v>
      </c>
      <c r="AY32" s="3" t="str">
        <f t="shared" si="3"/>
        <v>-</v>
      </c>
      <c r="AZ32" s="3" t="str">
        <f t="shared" si="3"/>
        <v>-</v>
      </c>
      <c r="BA32" s="3" t="str">
        <f t="shared" si="3"/>
        <v>-</v>
      </c>
      <c r="BB32" s="3" t="str">
        <f t="shared" si="3"/>
        <v>-</v>
      </c>
      <c r="BC32" s="3" t="str">
        <f t="shared" si="3"/>
        <v>-</v>
      </c>
    </row>
    <row r="33" spans="2:55" ht="30" x14ac:dyDescent="0.25">
      <c r="B33" s="1" t="s">
        <v>7</v>
      </c>
      <c r="C33" s="2" t="s">
        <v>11</v>
      </c>
      <c r="D33" s="19" t="str">
        <f t="shared" ref="D33:E33" si="4">IF(D9=0,"-",D9)</f>
        <v>-</v>
      </c>
      <c r="E33" s="19" t="str">
        <f t="shared" si="4"/>
        <v>-</v>
      </c>
      <c r="F33" s="19" t="str">
        <f t="shared" ref="F33:G33" si="5">IF(F9=0,"-",F9)</f>
        <v>-</v>
      </c>
      <c r="G33" s="19" t="str">
        <f t="shared" si="5"/>
        <v>-</v>
      </c>
      <c r="H33" s="19" t="str">
        <f t="shared" ref="H33:BC33" si="6">IF(H9=0,"-",H9)</f>
        <v>-</v>
      </c>
      <c r="I33" s="19" t="str">
        <f t="shared" si="6"/>
        <v>-</v>
      </c>
      <c r="J33" s="19" t="str">
        <f t="shared" si="6"/>
        <v>-</v>
      </c>
      <c r="K33" s="19" t="str">
        <f t="shared" si="6"/>
        <v>-</v>
      </c>
      <c r="L33" s="19" t="str">
        <f t="shared" si="6"/>
        <v>-</v>
      </c>
      <c r="M33" s="19" t="str">
        <f t="shared" si="6"/>
        <v>-</v>
      </c>
      <c r="N33" s="19" t="str">
        <f t="shared" si="6"/>
        <v>-</v>
      </c>
      <c r="O33" s="19" t="str">
        <f t="shared" si="6"/>
        <v>-</v>
      </c>
      <c r="P33" s="19" t="str">
        <f t="shared" si="6"/>
        <v>-</v>
      </c>
      <c r="Q33" s="19" t="str">
        <f t="shared" si="6"/>
        <v>-</v>
      </c>
      <c r="R33" s="19" t="str">
        <f t="shared" si="6"/>
        <v>-</v>
      </c>
      <c r="S33" s="19" t="str">
        <f t="shared" si="6"/>
        <v>-</v>
      </c>
      <c r="T33" s="19" t="str">
        <f t="shared" si="6"/>
        <v>-</v>
      </c>
      <c r="U33" s="19" t="str">
        <f t="shared" si="6"/>
        <v>-</v>
      </c>
      <c r="V33" s="19" t="str">
        <f t="shared" si="6"/>
        <v>-</v>
      </c>
      <c r="W33" s="19" t="str">
        <f t="shared" si="6"/>
        <v>-</v>
      </c>
      <c r="X33" s="19" t="str">
        <f t="shared" si="6"/>
        <v>-</v>
      </c>
      <c r="Y33" s="19" t="str">
        <f t="shared" si="6"/>
        <v>-</v>
      </c>
      <c r="Z33" s="19" t="str">
        <f t="shared" si="6"/>
        <v>-</v>
      </c>
      <c r="AA33" s="19" t="str">
        <f t="shared" si="6"/>
        <v>-</v>
      </c>
      <c r="AB33" s="19" t="str">
        <f t="shared" si="6"/>
        <v>-</v>
      </c>
      <c r="AC33" s="19" t="str">
        <f t="shared" si="6"/>
        <v>-</v>
      </c>
      <c r="AD33" s="19" t="str">
        <f t="shared" si="6"/>
        <v>-</v>
      </c>
      <c r="AE33" s="19" t="str">
        <f t="shared" si="6"/>
        <v>-</v>
      </c>
      <c r="AF33" s="19" t="str">
        <f t="shared" si="6"/>
        <v>-</v>
      </c>
      <c r="AG33" s="19" t="str">
        <f t="shared" si="6"/>
        <v>-</v>
      </c>
      <c r="AH33" s="19" t="str">
        <f t="shared" si="6"/>
        <v>-</v>
      </c>
      <c r="AI33" s="19" t="str">
        <f t="shared" si="6"/>
        <v>-</v>
      </c>
      <c r="AJ33" s="19" t="str">
        <f t="shared" si="6"/>
        <v>-</v>
      </c>
      <c r="AK33" s="19" t="str">
        <f t="shared" si="6"/>
        <v>-</v>
      </c>
      <c r="AL33" s="19" t="str">
        <f t="shared" si="6"/>
        <v>-</v>
      </c>
      <c r="AM33" s="19" t="str">
        <f t="shared" si="6"/>
        <v>-</v>
      </c>
      <c r="AN33" s="19" t="str">
        <f t="shared" si="6"/>
        <v>-</v>
      </c>
      <c r="AO33" s="19" t="str">
        <f t="shared" si="6"/>
        <v>-</v>
      </c>
      <c r="AP33" s="19" t="str">
        <f t="shared" si="6"/>
        <v>-</v>
      </c>
      <c r="AQ33" s="19" t="str">
        <f t="shared" si="6"/>
        <v>-</v>
      </c>
      <c r="AR33" s="19" t="str">
        <f t="shared" si="6"/>
        <v>-</v>
      </c>
      <c r="AS33" s="19" t="str">
        <f t="shared" si="6"/>
        <v>-</v>
      </c>
      <c r="AT33" s="19" t="str">
        <f t="shared" si="6"/>
        <v>-</v>
      </c>
      <c r="AU33" s="19" t="str">
        <f t="shared" si="6"/>
        <v>-</v>
      </c>
      <c r="AV33" s="19" t="str">
        <f t="shared" si="6"/>
        <v>-</v>
      </c>
      <c r="AW33" s="19" t="str">
        <f t="shared" si="6"/>
        <v>-</v>
      </c>
      <c r="AX33" s="19" t="str">
        <f t="shared" si="6"/>
        <v>-</v>
      </c>
      <c r="AY33" s="19" t="str">
        <f t="shared" si="6"/>
        <v>-</v>
      </c>
      <c r="AZ33" s="19" t="str">
        <f t="shared" si="6"/>
        <v>-</v>
      </c>
      <c r="BA33" s="19" t="str">
        <f t="shared" si="6"/>
        <v>-</v>
      </c>
      <c r="BB33" s="19" t="str">
        <f t="shared" si="6"/>
        <v>-</v>
      </c>
      <c r="BC33" s="19" t="str">
        <f t="shared" si="6"/>
        <v>-</v>
      </c>
    </row>
    <row r="34" spans="2:55" ht="60" x14ac:dyDescent="0.25">
      <c r="B34" s="1" t="s">
        <v>8</v>
      </c>
      <c r="C34" s="2" t="s">
        <v>11</v>
      </c>
      <c r="D34" s="19" t="str">
        <f t="shared" ref="D34:E34" si="7">IF(D10=0,"-",D10)</f>
        <v>-</v>
      </c>
      <c r="E34" s="19" t="str">
        <f t="shared" si="7"/>
        <v>-</v>
      </c>
      <c r="F34" s="19" t="str">
        <f t="shared" ref="F34:G34" si="8">IF(F10=0,"-",F10)</f>
        <v>-</v>
      </c>
      <c r="G34" s="19" t="str">
        <f t="shared" si="8"/>
        <v>-</v>
      </c>
      <c r="H34" s="19" t="str">
        <f t="shared" ref="H34:BC34" si="9">IF(H10=0,"-",H10)</f>
        <v>-</v>
      </c>
      <c r="I34" s="19" t="str">
        <f t="shared" si="9"/>
        <v>-</v>
      </c>
      <c r="J34" s="19" t="str">
        <f t="shared" si="9"/>
        <v>-</v>
      </c>
      <c r="K34" s="19" t="str">
        <f t="shared" si="9"/>
        <v>-</v>
      </c>
      <c r="L34" s="19" t="str">
        <f t="shared" si="9"/>
        <v>-</v>
      </c>
      <c r="M34" s="19" t="str">
        <f t="shared" si="9"/>
        <v>-</v>
      </c>
      <c r="N34" s="19" t="str">
        <f t="shared" si="9"/>
        <v>-</v>
      </c>
      <c r="O34" s="19" t="str">
        <f t="shared" si="9"/>
        <v>-</v>
      </c>
      <c r="P34" s="19" t="str">
        <f t="shared" si="9"/>
        <v>-</v>
      </c>
      <c r="Q34" s="19" t="str">
        <f t="shared" si="9"/>
        <v>-</v>
      </c>
      <c r="R34" s="19" t="str">
        <f t="shared" si="9"/>
        <v>-</v>
      </c>
      <c r="S34" s="19" t="str">
        <f t="shared" si="9"/>
        <v>-</v>
      </c>
      <c r="T34" s="19" t="str">
        <f t="shared" si="9"/>
        <v>-</v>
      </c>
      <c r="U34" s="19" t="str">
        <f t="shared" si="9"/>
        <v>-</v>
      </c>
      <c r="V34" s="19" t="str">
        <f t="shared" si="9"/>
        <v>-</v>
      </c>
      <c r="W34" s="19" t="str">
        <f t="shared" si="9"/>
        <v>-</v>
      </c>
      <c r="X34" s="19" t="str">
        <f t="shared" si="9"/>
        <v>-</v>
      </c>
      <c r="Y34" s="19" t="str">
        <f t="shared" si="9"/>
        <v>-</v>
      </c>
      <c r="Z34" s="19" t="str">
        <f t="shared" si="9"/>
        <v>-</v>
      </c>
      <c r="AA34" s="19" t="str">
        <f t="shared" si="9"/>
        <v>-</v>
      </c>
      <c r="AB34" s="19" t="str">
        <f t="shared" si="9"/>
        <v>-</v>
      </c>
      <c r="AC34" s="19" t="str">
        <f t="shared" si="9"/>
        <v>-</v>
      </c>
      <c r="AD34" s="19" t="str">
        <f t="shared" si="9"/>
        <v>-</v>
      </c>
      <c r="AE34" s="19" t="str">
        <f t="shared" si="9"/>
        <v>-</v>
      </c>
      <c r="AF34" s="19" t="str">
        <f t="shared" si="9"/>
        <v>-</v>
      </c>
      <c r="AG34" s="19" t="str">
        <f t="shared" si="9"/>
        <v>-</v>
      </c>
      <c r="AH34" s="19" t="str">
        <f t="shared" si="9"/>
        <v>-</v>
      </c>
      <c r="AI34" s="19" t="str">
        <f t="shared" si="9"/>
        <v>-</v>
      </c>
      <c r="AJ34" s="19" t="str">
        <f t="shared" si="9"/>
        <v>-</v>
      </c>
      <c r="AK34" s="19" t="str">
        <f t="shared" si="9"/>
        <v>-</v>
      </c>
      <c r="AL34" s="19" t="str">
        <f t="shared" si="9"/>
        <v>-</v>
      </c>
      <c r="AM34" s="19" t="str">
        <f t="shared" si="9"/>
        <v>-</v>
      </c>
      <c r="AN34" s="19" t="str">
        <f t="shared" si="9"/>
        <v>-</v>
      </c>
      <c r="AO34" s="19" t="str">
        <f t="shared" si="9"/>
        <v>-</v>
      </c>
      <c r="AP34" s="19" t="str">
        <f t="shared" si="9"/>
        <v>-</v>
      </c>
      <c r="AQ34" s="19" t="str">
        <f t="shared" si="9"/>
        <v>-</v>
      </c>
      <c r="AR34" s="19" t="str">
        <f t="shared" si="9"/>
        <v>-</v>
      </c>
      <c r="AS34" s="19" t="str">
        <f t="shared" si="9"/>
        <v>-</v>
      </c>
      <c r="AT34" s="19" t="str">
        <f t="shared" si="9"/>
        <v>-</v>
      </c>
      <c r="AU34" s="19" t="str">
        <f t="shared" si="9"/>
        <v>-</v>
      </c>
      <c r="AV34" s="19" t="str">
        <f t="shared" si="9"/>
        <v>-</v>
      </c>
      <c r="AW34" s="19" t="str">
        <f t="shared" si="9"/>
        <v>-</v>
      </c>
      <c r="AX34" s="19" t="str">
        <f t="shared" si="9"/>
        <v>-</v>
      </c>
      <c r="AY34" s="19" t="str">
        <f t="shared" si="9"/>
        <v>-</v>
      </c>
      <c r="AZ34" s="19" t="str">
        <f t="shared" si="9"/>
        <v>-</v>
      </c>
      <c r="BA34" s="19" t="str">
        <f t="shared" si="9"/>
        <v>-</v>
      </c>
      <c r="BB34" s="19" t="str">
        <f t="shared" si="9"/>
        <v>-</v>
      </c>
      <c r="BC34" s="19" t="str">
        <f t="shared" si="9"/>
        <v>-</v>
      </c>
    </row>
    <row r="35" spans="2:55" ht="30" x14ac:dyDescent="0.25">
      <c r="B35" s="1" t="s">
        <v>19</v>
      </c>
      <c r="C35" s="2" t="s">
        <v>18</v>
      </c>
      <c r="D35" s="19" t="str">
        <f t="shared" ref="D35:E35" si="10">IF(D12&gt;0,D12,"-")</f>
        <v>-</v>
      </c>
      <c r="E35" s="19" t="str">
        <f t="shared" si="10"/>
        <v>-</v>
      </c>
      <c r="F35" s="19" t="str">
        <f t="shared" ref="F35:H35" si="11">IF(F12&gt;0,F12,"-")</f>
        <v>-</v>
      </c>
      <c r="G35" s="19" t="str">
        <f t="shared" si="11"/>
        <v>-</v>
      </c>
      <c r="H35" s="19" t="str">
        <f t="shared" si="11"/>
        <v>-</v>
      </c>
      <c r="I35" s="19" t="str">
        <f t="shared" ref="I35:BC35" si="12">IF(I12&gt;0,I12,"-")</f>
        <v>-</v>
      </c>
      <c r="J35" s="19" t="str">
        <f t="shared" si="12"/>
        <v>-</v>
      </c>
      <c r="K35" s="19" t="str">
        <f t="shared" si="12"/>
        <v>-</v>
      </c>
      <c r="L35" s="19" t="str">
        <f t="shared" si="12"/>
        <v>-</v>
      </c>
      <c r="M35" s="19" t="str">
        <f t="shared" si="12"/>
        <v>-</v>
      </c>
      <c r="N35" s="19" t="str">
        <f t="shared" si="12"/>
        <v>-</v>
      </c>
      <c r="O35" s="19" t="str">
        <f t="shared" si="12"/>
        <v>-</v>
      </c>
      <c r="P35" s="19" t="str">
        <f t="shared" si="12"/>
        <v>-</v>
      </c>
      <c r="Q35" s="19" t="str">
        <f t="shared" si="12"/>
        <v>-</v>
      </c>
      <c r="R35" s="19" t="str">
        <f t="shared" si="12"/>
        <v>-</v>
      </c>
      <c r="S35" s="19" t="str">
        <f t="shared" si="12"/>
        <v>-</v>
      </c>
      <c r="T35" s="19" t="str">
        <f t="shared" si="12"/>
        <v>-</v>
      </c>
      <c r="U35" s="19" t="str">
        <f t="shared" si="12"/>
        <v>-</v>
      </c>
      <c r="V35" s="19" t="str">
        <f t="shared" si="12"/>
        <v>-</v>
      </c>
      <c r="W35" s="19" t="str">
        <f t="shared" si="12"/>
        <v>-</v>
      </c>
      <c r="X35" s="19" t="str">
        <f t="shared" si="12"/>
        <v>-</v>
      </c>
      <c r="Y35" s="19" t="str">
        <f t="shared" si="12"/>
        <v>-</v>
      </c>
      <c r="Z35" s="19" t="str">
        <f t="shared" si="12"/>
        <v>-</v>
      </c>
      <c r="AA35" s="19" t="str">
        <f t="shared" si="12"/>
        <v>-</v>
      </c>
      <c r="AB35" s="19" t="str">
        <f t="shared" si="12"/>
        <v>-</v>
      </c>
      <c r="AC35" s="19" t="str">
        <f t="shared" si="12"/>
        <v>-</v>
      </c>
      <c r="AD35" s="19" t="str">
        <f t="shared" si="12"/>
        <v>-</v>
      </c>
      <c r="AE35" s="19" t="str">
        <f t="shared" si="12"/>
        <v>-</v>
      </c>
      <c r="AF35" s="19" t="str">
        <f t="shared" si="12"/>
        <v>-</v>
      </c>
      <c r="AG35" s="19" t="str">
        <f t="shared" si="12"/>
        <v>-</v>
      </c>
      <c r="AH35" s="19" t="str">
        <f t="shared" si="12"/>
        <v>-</v>
      </c>
      <c r="AI35" s="19" t="str">
        <f t="shared" si="12"/>
        <v>-</v>
      </c>
      <c r="AJ35" s="19" t="str">
        <f t="shared" si="12"/>
        <v>-</v>
      </c>
      <c r="AK35" s="19" t="str">
        <f t="shared" si="12"/>
        <v>-</v>
      </c>
      <c r="AL35" s="19" t="str">
        <f t="shared" si="12"/>
        <v>-</v>
      </c>
      <c r="AM35" s="19" t="str">
        <f t="shared" si="12"/>
        <v>-</v>
      </c>
      <c r="AN35" s="19" t="str">
        <f t="shared" si="12"/>
        <v>-</v>
      </c>
      <c r="AO35" s="19" t="str">
        <f t="shared" si="12"/>
        <v>-</v>
      </c>
      <c r="AP35" s="19" t="str">
        <f t="shared" si="12"/>
        <v>-</v>
      </c>
      <c r="AQ35" s="19" t="str">
        <f t="shared" si="12"/>
        <v>-</v>
      </c>
      <c r="AR35" s="19" t="str">
        <f t="shared" si="12"/>
        <v>-</v>
      </c>
      <c r="AS35" s="19" t="str">
        <f t="shared" si="12"/>
        <v>-</v>
      </c>
      <c r="AT35" s="19" t="str">
        <f t="shared" si="12"/>
        <v>-</v>
      </c>
      <c r="AU35" s="19" t="str">
        <f t="shared" si="12"/>
        <v>-</v>
      </c>
      <c r="AV35" s="19" t="str">
        <f t="shared" si="12"/>
        <v>-</v>
      </c>
      <c r="AW35" s="19" t="str">
        <f t="shared" si="12"/>
        <v>-</v>
      </c>
      <c r="AX35" s="19" t="str">
        <f t="shared" si="12"/>
        <v>-</v>
      </c>
      <c r="AY35" s="19" t="str">
        <f t="shared" si="12"/>
        <v>-</v>
      </c>
      <c r="AZ35" s="19" t="str">
        <f t="shared" si="12"/>
        <v>-</v>
      </c>
      <c r="BA35" s="19" t="str">
        <f t="shared" si="12"/>
        <v>-</v>
      </c>
      <c r="BB35" s="19" t="str">
        <f t="shared" si="12"/>
        <v>-</v>
      </c>
      <c r="BC35" s="19" t="str">
        <f t="shared" si="12"/>
        <v>-</v>
      </c>
    </row>
    <row r="36" spans="2:55" ht="30" x14ac:dyDescent="0.25">
      <c r="B36" s="1" t="s">
        <v>12</v>
      </c>
      <c r="C36" s="2" t="s">
        <v>20</v>
      </c>
      <c r="D36" s="3" t="str">
        <f t="shared" ref="D36:E36" si="13">IFERROR(ROUND((D16+D17)/D16,2),"-")</f>
        <v>-</v>
      </c>
      <c r="E36" s="3" t="str">
        <f t="shared" si="13"/>
        <v>-</v>
      </c>
      <c r="F36" s="3" t="str">
        <f t="shared" ref="F36:G36" si="14">IFERROR(ROUND((F16+F17)/F16,2),"-")</f>
        <v>-</v>
      </c>
      <c r="G36" s="3" t="str">
        <f t="shared" si="14"/>
        <v>-</v>
      </c>
      <c r="H36" s="3" t="str">
        <f t="shared" ref="H36:BC36" si="15">IFERROR(ROUND((H16+H17)/H16,2),"-")</f>
        <v>-</v>
      </c>
      <c r="I36" s="3" t="str">
        <f t="shared" si="15"/>
        <v>-</v>
      </c>
      <c r="J36" s="3" t="str">
        <f t="shared" si="15"/>
        <v>-</v>
      </c>
      <c r="K36" s="3" t="str">
        <f t="shared" si="15"/>
        <v>-</v>
      </c>
      <c r="L36" s="3" t="str">
        <f t="shared" si="15"/>
        <v>-</v>
      </c>
      <c r="M36" s="3" t="str">
        <f t="shared" si="15"/>
        <v>-</v>
      </c>
      <c r="N36" s="3" t="str">
        <f t="shared" si="15"/>
        <v>-</v>
      </c>
      <c r="O36" s="3" t="str">
        <f t="shared" si="15"/>
        <v>-</v>
      </c>
      <c r="P36" s="3" t="str">
        <f t="shared" si="15"/>
        <v>-</v>
      </c>
      <c r="Q36" s="3" t="str">
        <f t="shared" si="15"/>
        <v>-</v>
      </c>
      <c r="R36" s="3" t="str">
        <f t="shared" si="15"/>
        <v>-</v>
      </c>
      <c r="S36" s="3" t="str">
        <f t="shared" si="15"/>
        <v>-</v>
      </c>
      <c r="T36" s="3" t="str">
        <f t="shared" si="15"/>
        <v>-</v>
      </c>
      <c r="U36" s="3" t="str">
        <f t="shared" si="15"/>
        <v>-</v>
      </c>
      <c r="V36" s="3" t="str">
        <f t="shared" si="15"/>
        <v>-</v>
      </c>
      <c r="W36" s="3" t="str">
        <f t="shared" si="15"/>
        <v>-</v>
      </c>
      <c r="X36" s="3" t="str">
        <f t="shared" si="15"/>
        <v>-</v>
      </c>
      <c r="Y36" s="3" t="str">
        <f t="shared" si="15"/>
        <v>-</v>
      </c>
      <c r="Z36" s="3" t="str">
        <f t="shared" si="15"/>
        <v>-</v>
      </c>
      <c r="AA36" s="3" t="str">
        <f t="shared" si="15"/>
        <v>-</v>
      </c>
      <c r="AB36" s="3" t="str">
        <f t="shared" si="15"/>
        <v>-</v>
      </c>
      <c r="AC36" s="3" t="str">
        <f t="shared" si="15"/>
        <v>-</v>
      </c>
      <c r="AD36" s="3" t="str">
        <f t="shared" si="15"/>
        <v>-</v>
      </c>
      <c r="AE36" s="3" t="str">
        <f t="shared" si="15"/>
        <v>-</v>
      </c>
      <c r="AF36" s="3" t="str">
        <f t="shared" si="15"/>
        <v>-</v>
      </c>
      <c r="AG36" s="3" t="str">
        <f t="shared" si="15"/>
        <v>-</v>
      </c>
      <c r="AH36" s="3" t="str">
        <f t="shared" si="15"/>
        <v>-</v>
      </c>
      <c r="AI36" s="3" t="str">
        <f t="shared" si="15"/>
        <v>-</v>
      </c>
      <c r="AJ36" s="3" t="str">
        <f t="shared" si="15"/>
        <v>-</v>
      </c>
      <c r="AK36" s="3" t="str">
        <f t="shared" si="15"/>
        <v>-</v>
      </c>
      <c r="AL36" s="3" t="str">
        <f t="shared" si="15"/>
        <v>-</v>
      </c>
      <c r="AM36" s="3" t="str">
        <f t="shared" si="15"/>
        <v>-</v>
      </c>
      <c r="AN36" s="3" t="str">
        <f t="shared" si="15"/>
        <v>-</v>
      </c>
      <c r="AO36" s="3" t="str">
        <f t="shared" si="15"/>
        <v>-</v>
      </c>
      <c r="AP36" s="3" t="str">
        <f t="shared" si="15"/>
        <v>-</v>
      </c>
      <c r="AQ36" s="3" t="str">
        <f t="shared" si="15"/>
        <v>-</v>
      </c>
      <c r="AR36" s="3" t="str">
        <f t="shared" si="15"/>
        <v>-</v>
      </c>
      <c r="AS36" s="3" t="str">
        <f t="shared" si="15"/>
        <v>-</v>
      </c>
      <c r="AT36" s="3" t="str">
        <f t="shared" si="15"/>
        <v>-</v>
      </c>
      <c r="AU36" s="3" t="str">
        <f t="shared" si="15"/>
        <v>-</v>
      </c>
      <c r="AV36" s="3" t="str">
        <f t="shared" si="15"/>
        <v>-</v>
      </c>
      <c r="AW36" s="3" t="str">
        <f t="shared" si="15"/>
        <v>-</v>
      </c>
      <c r="AX36" s="3" t="str">
        <f t="shared" si="15"/>
        <v>-</v>
      </c>
      <c r="AY36" s="3" t="str">
        <f t="shared" si="15"/>
        <v>-</v>
      </c>
      <c r="AZ36" s="3" t="str">
        <f t="shared" si="15"/>
        <v>-</v>
      </c>
      <c r="BA36" s="3" t="str">
        <f t="shared" si="15"/>
        <v>-</v>
      </c>
      <c r="BB36" s="3" t="str">
        <f t="shared" si="15"/>
        <v>-</v>
      </c>
      <c r="BC36" s="3" t="str">
        <f t="shared" si="15"/>
        <v>-</v>
      </c>
    </row>
    <row r="37" spans="2:55" x14ac:dyDescent="0.25">
      <c r="B37" s="1" t="s">
        <v>13</v>
      </c>
      <c r="C37" s="2" t="s">
        <v>20</v>
      </c>
      <c r="D37" s="3" t="str">
        <f t="shared" ref="D37:E37" si="16">IFERROR(ROUND(D18/(D16+D17),2),"-")</f>
        <v>-</v>
      </c>
      <c r="E37" s="3" t="str">
        <f t="shared" si="16"/>
        <v>-</v>
      </c>
      <c r="F37" s="3" t="str">
        <f t="shared" ref="F37:G37" si="17">IFERROR(ROUND(F18/(F16+F17),2),"-")</f>
        <v>-</v>
      </c>
      <c r="G37" s="3" t="str">
        <f t="shared" si="17"/>
        <v>-</v>
      </c>
      <c r="H37" s="3" t="str">
        <f t="shared" ref="H37:BC37" si="18">IFERROR(ROUND(H18/(H16+H17),2),"-")</f>
        <v>-</v>
      </c>
      <c r="I37" s="3" t="str">
        <f t="shared" si="18"/>
        <v>-</v>
      </c>
      <c r="J37" s="3" t="str">
        <f t="shared" si="18"/>
        <v>-</v>
      </c>
      <c r="K37" s="3" t="str">
        <f t="shared" si="18"/>
        <v>-</v>
      </c>
      <c r="L37" s="3" t="str">
        <f t="shared" si="18"/>
        <v>-</v>
      </c>
      <c r="M37" s="3" t="str">
        <f t="shared" si="18"/>
        <v>-</v>
      </c>
      <c r="N37" s="3" t="str">
        <f t="shared" si="18"/>
        <v>-</v>
      </c>
      <c r="O37" s="3" t="str">
        <f t="shared" si="18"/>
        <v>-</v>
      </c>
      <c r="P37" s="3" t="str">
        <f t="shared" si="18"/>
        <v>-</v>
      </c>
      <c r="Q37" s="3" t="str">
        <f t="shared" si="18"/>
        <v>-</v>
      </c>
      <c r="R37" s="3" t="str">
        <f t="shared" si="18"/>
        <v>-</v>
      </c>
      <c r="S37" s="3" t="str">
        <f t="shared" si="18"/>
        <v>-</v>
      </c>
      <c r="T37" s="3" t="str">
        <f t="shared" si="18"/>
        <v>-</v>
      </c>
      <c r="U37" s="3" t="str">
        <f t="shared" si="18"/>
        <v>-</v>
      </c>
      <c r="V37" s="3" t="str">
        <f t="shared" si="18"/>
        <v>-</v>
      </c>
      <c r="W37" s="3" t="str">
        <f t="shared" si="18"/>
        <v>-</v>
      </c>
      <c r="X37" s="3" t="str">
        <f t="shared" si="18"/>
        <v>-</v>
      </c>
      <c r="Y37" s="3" t="str">
        <f t="shared" si="18"/>
        <v>-</v>
      </c>
      <c r="Z37" s="3" t="str">
        <f t="shared" si="18"/>
        <v>-</v>
      </c>
      <c r="AA37" s="3" t="str">
        <f t="shared" si="18"/>
        <v>-</v>
      </c>
      <c r="AB37" s="3" t="str">
        <f t="shared" si="18"/>
        <v>-</v>
      </c>
      <c r="AC37" s="3" t="str">
        <f t="shared" si="18"/>
        <v>-</v>
      </c>
      <c r="AD37" s="3" t="str">
        <f t="shared" si="18"/>
        <v>-</v>
      </c>
      <c r="AE37" s="3" t="str">
        <f t="shared" si="18"/>
        <v>-</v>
      </c>
      <c r="AF37" s="3" t="str">
        <f t="shared" si="18"/>
        <v>-</v>
      </c>
      <c r="AG37" s="3" t="str">
        <f t="shared" si="18"/>
        <v>-</v>
      </c>
      <c r="AH37" s="3" t="str">
        <f t="shared" si="18"/>
        <v>-</v>
      </c>
      <c r="AI37" s="3" t="str">
        <f t="shared" si="18"/>
        <v>-</v>
      </c>
      <c r="AJ37" s="3" t="str">
        <f t="shared" si="18"/>
        <v>-</v>
      </c>
      <c r="AK37" s="3" t="str">
        <f t="shared" si="18"/>
        <v>-</v>
      </c>
      <c r="AL37" s="3" t="str">
        <f t="shared" si="18"/>
        <v>-</v>
      </c>
      <c r="AM37" s="3" t="str">
        <f t="shared" si="18"/>
        <v>-</v>
      </c>
      <c r="AN37" s="3" t="str">
        <f t="shared" si="18"/>
        <v>-</v>
      </c>
      <c r="AO37" s="3" t="str">
        <f t="shared" si="18"/>
        <v>-</v>
      </c>
      <c r="AP37" s="3" t="str">
        <f t="shared" si="18"/>
        <v>-</v>
      </c>
      <c r="AQ37" s="3" t="str">
        <f t="shared" si="18"/>
        <v>-</v>
      </c>
      <c r="AR37" s="3" t="str">
        <f t="shared" si="18"/>
        <v>-</v>
      </c>
      <c r="AS37" s="3" t="str">
        <f t="shared" si="18"/>
        <v>-</v>
      </c>
      <c r="AT37" s="3" t="str">
        <f t="shared" si="18"/>
        <v>-</v>
      </c>
      <c r="AU37" s="3" t="str">
        <f t="shared" si="18"/>
        <v>-</v>
      </c>
      <c r="AV37" s="3" t="str">
        <f t="shared" si="18"/>
        <v>-</v>
      </c>
      <c r="AW37" s="3" t="str">
        <f t="shared" si="18"/>
        <v>-</v>
      </c>
      <c r="AX37" s="3" t="str">
        <f t="shared" si="18"/>
        <v>-</v>
      </c>
      <c r="AY37" s="3" t="str">
        <f t="shared" si="18"/>
        <v>-</v>
      </c>
      <c r="AZ37" s="3" t="str">
        <f t="shared" si="18"/>
        <v>-</v>
      </c>
      <c r="BA37" s="3" t="str">
        <f t="shared" si="18"/>
        <v>-</v>
      </c>
      <c r="BB37" s="3" t="str">
        <f t="shared" si="18"/>
        <v>-</v>
      </c>
      <c r="BC37" s="3" t="str">
        <f t="shared" si="18"/>
        <v>-</v>
      </c>
    </row>
    <row r="38" spans="2:55" x14ac:dyDescent="0.25">
      <c r="B38" s="1" t="s">
        <v>14</v>
      </c>
      <c r="C38" s="2" t="s">
        <v>20</v>
      </c>
      <c r="D38" s="3" t="str">
        <f>IFERROR(ROUND((IF(D35*12&gt;966,966*0.029,D35*12*0.029)+IF(D35*12&gt;1465,1465*0.22+(D35*12-1465)*0.1,D35*12*0.22)+0.053*D35*12)/(D35*12)+1,3),"-")</f>
        <v>-</v>
      </c>
      <c r="E38" s="3" t="str">
        <f t="shared" ref="E38:BC38" si="19">IFERROR(ROUND((IF(E35*12&gt;966,966*0.029,E35*12*0.029)+IF(E35*12&gt;1465,1465*0.22+(E35*12-1465)*0.1,E35*12*0.22)+0.053*E35*12)/(E35*12)+1,3),"-")</f>
        <v>-</v>
      </c>
      <c r="F38" s="3" t="str">
        <f t="shared" si="19"/>
        <v>-</v>
      </c>
      <c r="G38" s="3" t="str">
        <f t="shared" si="19"/>
        <v>-</v>
      </c>
      <c r="H38" s="3" t="str">
        <f t="shared" si="19"/>
        <v>-</v>
      </c>
      <c r="I38" s="3" t="str">
        <f t="shared" si="19"/>
        <v>-</v>
      </c>
      <c r="J38" s="3" t="str">
        <f t="shared" si="19"/>
        <v>-</v>
      </c>
      <c r="K38" s="3" t="str">
        <f t="shared" si="19"/>
        <v>-</v>
      </c>
      <c r="L38" s="3" t="str">
        <f t="shared" si="19"/>
        <v>-</v>
      </c>
      <c r="M38" s="3" t="str">
        <f t="shared" si="19"/>
        <v>-</v>
      </c>
      <c r="N38" s="3" t="str">
        <f t="shared" si="19"/>
        <v>-</v>
      </c>
      <c r="O38" s="3" t="str">
        <f t="shared" si="19"/>
        <v>-</v>
      </c>
      <c r="P38" s="3" t="str">
        <f t="shared" si="19"/>
        <v>-</v>
      </c>
      <c r="Q38" s="3" t="str">
        <f t="shared" si="19"/>
        <v>-</v>
      </c>
      <c r="R38" s="3" t="str">
        <f t="shared" si="19"/>
        <v>-</v>
      </c>
      <c r="S38" s="3" t="str">
        <f t="shared" si="19"/>
        <v>-</v>
      </c>
      <c r="T38" s="3" t="str">
        <f t="shared" si="19"/>
        <v>-</v>
      </c>
      <c r="U38" s="3" t="str">
        <f t="shared" si="19"/>
        <v>-</v>
      </c>
      <c r="V38" s="3" t="str">
        <f t="shared" si="19"/>
        <v>-</v>
      </c>
      <c r="W38" s="3" t="str">
        <f t="shared" si="19"/>
        <v>-</v>
      </c>
      <c r="X38" s="3" t="str">
        <f t="shared" si="19"/>
        <v>-</v>
      </c>
      <c r="Y38" s="3" t="str">
        <f t="shared" si="19"/>
        <v>-</v>
      </c>
      <c r="Z38" s="3" t="str">
        <f t="shared" si="19"/>
        <v>-</v>
      </c>
      <c r="AA38" s="3" t="str">
        <f t="shared" si="19"/>
        <v>-</v>
      </c>
      <c r="AB38" s="3" t="str">
        <f t="shared" si="19"/>
        <v>-</v>
      </c>
      <c r="AC38" s="3" t="str">
        <f t="shared" si="19"/>
        <v>-</v>
      </c>
      <c r="AD38" s="3" t="str">
        <f t="shared" si="19"/>
        <v>-</v>
      </c>
      <c r="AE38" s="3" t="str">
        <f t="shared" si="19"/>
        <v>-</v>
      </c>
      <c r="AF38" s="3" t="str">
        <f t="shared" si="19"/>
        <v>-</v>
      </c>
      <c r="AG38" s="3" t="str">
        <f t="shared" si="19"/>
        <v>-</v>
      </c>
      <c r="AH38" s="3" t="str">
        <f t="shared" si="19"/>
        <v>-</v>
      </c>
      <c r="AI38" s="3" t="str">
        <f t="shared" si="19"/>
        <v>-</v>
      </c>
      <c r="AJ38" s="3" t="str">
        <f t="shared" si="19"/>
        <v>-</v>
      </c>
      <c r="AK38" s="3" t="str">
        <f t="shared" si="19"/>
        <v>-</v>
      </c>
      <c r="AL38" s="3" t="str">
        <f t="shared" si="19"/>
        <v>-</v>
      </c>
      <c r="AM38" s="3" t="str">
        <f t="shared" si="19"/>
        <v>-</v>
      </c>
      <c r="AN38" s="3" t="str">
        <f t="shared" si="19"/>
        <v>-</v>
      </c>
      <c r="AO38" s="3" t="str">
        <f t="shared" si="19"/>
        <v>-</v>
      </c>
      <c r="AP38" s="3" t="str">
        <f t="shared" si="19"/>
        <v>-</v>
      </c>
      <c r="AQ38" s="3" t="str">
        <f t="shared" si="19"/>
        <v>-</v>
      </c>
      <c r="AR38" s="3" t="str">
        <f t="shared" si="19"/>
        <v>-</v>
      </c>
      <c r="AS38" s="3" t="str">
        <f t="shared" si="19"/>
        <v>-</v>
      </c>
      <c r="AT38" s="3" t="str">
        <f t="shared" si="19"/>
        <v>-</v>
      </c>
      <c r="AU38" s="3" t="str">
        <f t="shared" si="19"/>
        <v>-</v>
      </c>
      <c r="AV38" s="3" t="str">
        <f t="shared" si="19"/>
        <v>-</v>
      </c>
      <c r="AW38" s="3" t="str">
        <f t="shared" si="19"/>
        <v>-</v>
      </c>
      <c r="AX38" s="3" t="str">
        <f t="shared" si="19"/>
        <v>-</v>
      </c>
      <c r="AY38" s="3" t="str">
        <f t="shared" si="19"/>
        <v>-</v>
      </c>
      <c r="AZ38" s="3" t="str">
        <f t="shared" si="19"/>
        <v>-</v>
      </c>
      <c r="BA38" s="3" t="str">
        <f t="shared" si="19"/>
        <v>-</v>
      </c>
      <c r="BB38" s="3" t="str">
        <f t="shared" si="19"/>
        <v>-</v>
      </c>
      <c r="BC38" s="3" t="str">
        <f t="shared" si="19"/>
        <v>-</v>
      </c>
    </row>
    <row r="39" spans="2:55" x14ac:dyDescent="0.25">
      <c r="B39" s="1" t="s">
        <v>190</v>
      </c>
      <c r="C39" s="2" t="s">
        <v>20</v>
      </c>
      <c r="D39" s="3" t="str">
        <f>IF(D31="-","-",IFERROR(ROUND(365/(365-D19 - 2*3),"2"),"-"))</f>
        <v>-</v>
      </c>
      <c r="E39" s="3" t="str">
        <f t="shared" ref="E39:BC39" si="20">IF(E31="-","-",IFERROR(ROUND(365/(365-E19 - 2*3),"2"),"-"))</f>
        <v>-</v>
      </c>
      <c r="F39" s="3" t="str">
        <f t="shared" si="20"/>
        <v>-</v>
      </c>
      <c r="G39" s="3" t="str">
        <f t="shared" si="20"/>
        <v>-</v>
      </c>
      <c r="H39" s="3" t="str">
        <f t="shared" si="20"/>
        <v>-</v>
      </c>
      <c r="I39" s="3" t="str">
        <f t="shared" si="20"/>
        <v>-</v>
      </c>
      <c r="J39" s="3" t="str">
        <f t="shared" si="20"/>
        <v>-</v>
      </c>
      <c r="K39" s="3" t="str">
        <f t="shared" si="20"/>
        <v>-</v>
      </c>
      <c r="L39" s="3" t="str">
        <f t="shared" si="20"/>
        <v>-</v>
      </c>
      <c r="M39" s="3" t="str">
        <f t="shared" si="20"/>
        <v>-</v>
      </c>
      <c r="N39" s="3" t="str">
        <f t="shared" si="20"/>
        <v>-</v>
      </c>
      <c r="O39" s="3" t="str">
        <f t="shared" si="20"/>
        <v>-</v>
      </c>
      <c r="P39" s="3" t="str">
        <f t="shared" si="20"/>
        <v>-</v>
      </c>
      <c r="Q39" s="3" t="str">
        <f t="shared" si="20"/>
        <v>-</v>
      </c>
      <c r="R39" s="3" t="str">
        <f t="shared" si="20"/>
        <v>-</v>
      </c>
      <c r="S39" s="3" t="str">
        <f t="shared" si="20"/>
        <v>-</v>
      </c>
      <c r="T39" s="3" t="str">
        <f t="shared" si="20"/>
        <v>-</v>
      </c>
      <c r="U39" s="3" t="str">
        <f t="shared" si="20"/>
        <v>-</v>
      </c>
      <c r="V39" s="3" t="str">
        <f t="shared" si="20"/>
        <v>-</v>
      </c>
      <c r="W39" s="3" t="str">
        <f t="shared" si="20"/>
        <v>-</v>
      </c>
      <c r="X39" s="3" t="str">
        <f t="shared" si="20"/>
        <v>-</v>
      </c>
      <c r="Y39" s="3" t="str">
        <f t="shared" si="20"/>
        <v>-</v>
      </c>
      <c r="Z39" s="3" t="str">
        <f t="shared" si="20"/>
        <v>-</v>
      </c>
      <c r="AA39" s="3" t="str">
        <f t="shared" si="20"/>
        <v>-</v>
      </c>
      <c r="AB39" s="3" t="str">
        <f t="shared" si="20"/>
        <v>-</v>
      </c>
      <c r="AC39" s="3" t="str">
        <f t="shared" si="20"/>
        <v>-</v>
      </c>
      <c r="AD39" s="3" t="str">
        <f t="shared" si="20"/>
        <v>-</v>
      </c>
      <c r="AE39" s="3" t="str">
        <f t="shared" si="20"/>
        <v>-</v>
      </c>
      <c r="AF39" s="3" t="str">
        <f t="shared" si="20"/>
        <v>-</v>
      </c>
      <c r="AG39" s="3" t="str">
        <f t="shared" si="20"/>
        <v>-</v>
      </c>
      <c r="AH39" s="3" t="str">
        <f t="shared" si="20"/>
        <v>-</v>
      </c>
      <c r="AI39" s="3" t="str">
        <f t="shared" si="20"/>
        <v>-</v>
      </c>
      <c r="AJ39" s="3" t="str">
        <f t="shared" si="20"/>
        <v>-</v>
      </c>
      <c r="AK39" s="3" t="str">
        <f t="shared" si="20"/>
        <v>-</v>
      </c>
      <c r="AL39" s="3" t="str">
        <f t="shared" si="20"/>
        <v>-</v>
      </c>
      <c r="AM39" s="3" t="str">
        <f t="shared" si="20"/>
        <v>-</v>
      </c>
      <c r="AN39" s="3" t="str">
        <f t="shared" si="20"/>
        <v>-</v>
      </c>
      <c r="AO39" s="3" t="str">
        <f t="shared" si="20"/>
        <v>-</v>
      </c>
      <c r="AP39" s="3" t="str">
        <f t="shared" si="20"/>
        <v>-</v>
      </c>
      <c r="AQ39" s="3" t="str">
        <f t="shared" si="20"/>
        <v>-</v>
      </c>
      <c r="AR39" s="3" t="str">
        <f t="shared" si="20"/>
        <v>-</v>
      </c>
      <c r="AS39" s="3" t="str">
        <f t="shared" si="20"/>
        <v>-</v>
      </c>
      <c r="AT39" s="3" t="str">
        <f t="shared" si="20"/>
        <v>-</v>
      </c>
      <c r="AU39" s="3" t="str">
        <f t="shared" si="20"/>
        <v>-</v>
      </c>
      <c r="AV39" s="3" t="str">
        <f t="shared" si="20"/>
        <v>-</v>
      </c>
      <c r="AW39" s="3" t="str">
        <f t="shared" si="20"/>
        <v>-</v>
      </c>
      <c r="AX39" s="3" t="str">
        <f t="shared" si="20"/>
        <v>-</v>
      </c>
      <c r="AY39" s="3" t="str">
        <f t="shared" si="20"/>
        <v>-</v>
      </c>
      <c r="AZ39" s="3" t="str">
        <f t="shared" si="20"/>
        <v>-</v>
      </c>
      <c r="BA39" s="3" t="str">
        <f t="shared" si="20"/>
        <v>-</v>
      </c>
      <c r="BB39" s="3" t="str">
        <f t="shared" si="20"/>
        <v>-</v>
      </c>
      <c r="BC39" s="3" t="str">
        <f t="shared" si="20"/>
        <v>-</v>
      </c>
    </row>
    <row r="40" spans="2:55" x14ac:dyDescent="0.25">
      <c r="B40" s="1" t="s">
        <v>191</v>
      </c>
      <c r="C40" s="2" t="s">
        <v>21</v>
      </c>
      <c r="D40" s="19" t="str">
        <f t="shared" ref="D40:E40" si="21">IF(D31="-","-",IFERROR(ROUNDDOWN(D13*18/D20,0),0))</f>
        <v>-</v>
      </c>
      <c r="E40" s="19" t="str">
        <f t="shared" si="21"/>
        <v>-</v>
      </c>
      <c r="F40" s="19" t="str">
        <f t="shared" ref="F40:G40" si="22">IF(F31="-","-",IFERROR(ROUNDDOWN(F13*18/F20,0),0))</f>
        <v>-</v>
      </c>
      <c r="G40" s="19" t="str">
        <f t="shared" si="22"/>
        <v>-</v>
      </c>
      <c r="H40" s="19" t="str">
        <f t="shared" ref="H40:BC40" si="23">IF(H31="-","-",IFERROR(ROUNDDOWN(H13*18/H20,0),0))</f>
        <v>-</v>
      </c>
      <c r="I40" s="19" t="str">
        <f t="shared" si="23"/>
        <v>-</v>
      </c>
      <c r="J40" s="19" t="str">
        <f t="shared" si="23"/>
        <v>-</v>
      </c>
      <c r="K40" s="19" t="str">
        <f t="shared" si="23"/>
        <v>-</v>
      </c>
      <c r="L40" s="19" t="str">
        <f t="shared" si="23"/>
        <v>-</v>
      </c>
      <c r="M40" s="19" t="str">
        <f t="shared" si="23"/>
        <v>-</v>
      </c>
      <c r="N40" s="19" t="str">
        <f t="shared" si="23"/>
        <v>-</v>
      </c>
      <c r="O40" s="19" t="str">
        <f t="shared" si="23"/>
        <v>-</v>
      </c>
      <c r="P40" s="19" t="str">
        <f t="shared" si="23"/>
        <v>-</v>
      </c>
      <c r="Q40" s="19" t="str">
        <f t="shared" si="23"/>
        <v>-</v>
      </c>
      <c r="R40" s="19" t="str">
        <f t="shared" si="23"/>
        <v>-</v>
      </c>
      <c r="S40" s="19" t="str">
        <f t="shared" si="23"/>
        <v>-</v>
      </c>
      <c r="T40" s="19" t="str">
        <f t="shared" si="23"/>
        <v>-</v>
      </c>
      <c r="U40" s="19" t="str">
        <f t="shared" si="23"/>
        <v>-</v>
      </c>
      <c r="V40" s="19" t="str">
        <f t="shared" si="23"/>
        <v>-</v>
      </c>
      <c r="W40" s="19" t="str">
        <f t="shared" si="23"/>
        <v>-</v>
      </c>
      <c r="X40" s="19" t="str">
        <f t="shared" si="23"/>
        <v>-</v>
      </c>
      <c r="Y40" s="19" t="str">
        <f t="shared" si="23"/>
        <v>-</v>
      </c>
      <c r="Z40" s="19" t="str">
        <f t="shared" si="23"/>
        <v>-</v>
      </c>
      <c r="AA40" s="19" t="str">
        <f t="shared" si="23"/>
        <v>-</v>
      </c>
      <c r="AB40" s="19" t="str">
        <f t="shared" si="23"/>
        <v>-</v>
      </c>
      <c r="AC40" s="19" t="str">
        <f t="shared" si="23"/>
        <v>-</v>
      </c>
      <c r="AD40" s="19" t="str">
        <f t="shared" si="23"/>
        <v>-</v>
      </c>
      <c r="AE40" s="19" t="str">
        <f t="shared" si="23"/>
        <v>-</v>
      </c>
      <c r="AF40" s="19" t="str">
        <f t="shared" si="23"/>
        <v>-</v>
      </c>
      <c r="AG40" s="19" t="str">
        <f t="shared" si="23"/>
        <v>-</v>
      </c>
      <c r="AH40" s="19" t="str">
        <f t="shared" si="23"/>
        <v>-</v>
      </c>
      <c r="AI40" s="19" t="str">
        <f t="shared" si="23"/>
        <v>-</v>
      </c>
      <c r="AJ40" s="19" t="str">
        <f t="shared" si="23"/>
        <v>-</v>
      </c>
      <c r="AK40" s="19" t="str">
        <f t="shared" si="23"/>
        <v>-</v>
      </c>
      <c r="AL40" s="19" t="str">
        <f t="shared" si="23"/>
        <v>-</v>
      </c>
      <c r="AM40" s="19" t="str">
        <f t="shared" si="23"/>
        <v>-</v>
      </c>
      <c r="AN40" s="19" t="str">
        <f t="shared" si="23"/>
        <v>-</v>
      </c>
      <c r="AO40" s="19" t="str">
        <f t="shared" si="23"/>
        <v>-</v>
      </c>
      <c r="AP40" s="19" t="str">
        <f t="shared" si="23"/>
        <v>-</v>
      </c>
      <c r="AQ40" s="19" t="str">
        <f t="shared" si="23"/>
        <v>-</v>
      </c>
      <c r="AR40" s="19" t="str">
        <f t="shared" si="23"/>
        <v>-</v>
      </c>
      <c r="AS40" s="19" t="str">
        <f t="shared" si="23"/>
        <v>-</v>
      </c>
      <c r="AT40" s="19" t="str">
        <f t="shared" si="23"/>
        <v>-</v>
      </c>
      <c r="AU40" s="19" t="str">
        <f t="shared" si="23"/>
        <v>-</v>
      </c>
      <c r="AV40" s="19" t="str">
        <f t="shared" si="23"/>
        <v>-</v>
      </c>
      <c r="AW40" s="19" t="str">
        <f t="shared" si="23"/>
        <v>-</v>
      </c>
      <c r="AX40" s="19" t="str">
        <f t="shared" si="23"/>
        <v>-</v>
      </c>
      <c r="AY40" s="19" t="str">
        <f t="shared" si="23"/>
        <v>-</v>
      </c>
      <c r="AZ40" s="19" t="str">
        <f t="shared" si="23"/>
        <v>-</v>
      </c>
      <c r="BA40" s="19" t="str">
        <f t="shared" si="23"/>
        <v>-</v>
      </c>
      <c r="BB40" s="19" t="str">
        <f t="shared" si="23"/>
        <v>-</v>
      </c>
      <c r="BC40" s="19" t="str">
        <f t="shared" si="23"/>
        <v>-</v>
      </c>
    </row>
    <row r="41" spans="2:55" x14ac:dyDescent="0.25">
      <c r="B41" s="1" t="s">
        <v>17</v>
      </c>
      <c r="C41" s="2" t="s">
        <v>22</v>
      </c>
      <c r="D41" s="19" t="str">
        <f t="shared" ref="D41:E41" si="24">IFERROR(ROUND(D15/D14,2),"-")</f>
        <v>-</v>
      </c>
      <c r="E41" s="19" t="str">
        <f t="shared" si="24"/>
        <v>-</v>
      </c>
      <c r="F41" s="19" t="str">
        <f t="shared" ref="F41:G41" si="25">IFERROR(ROUND(F15/F14,2),"-")</f>
        <v>-</v>
      </c>
      <c r="G41" s="19" t="str">
        <f t="shared" si="25"/>
        <v>-</v>
      </c>
      <c r="H41" s="19" t="str">
        <f t="shared" ref="H41:BC41" si="26">IFERROR(ROUND(H15/H14,2),"-")</f>
        <v>-</v>
      </c>
      <c r="I41" s="19" t="str">
        <f t="shared" si="26"/>
        <v>-</v>
      </c>
      <c r="J41" s="19" t="str">
        <f t="shared" si="26"/>
        <v>-</v>
      </c>
      <c r="K41" s="19" t="str">
        <f t="shared" si="26"/>
        <v>-</v>
      </c>
      <c r="L41" s="19" t="str">
        <f t="shared" si="26"/>
        <v>-</v>
      </c>
      <c r="M41" s="19" t="str">
        <f t="shared" si="26"/>
        <v>-</v>
      </c>
      <c r="N41" s="19" t="str">
        <f t="shared" si="26"/>
        <v>-</v>
      </c>
      <c r="O41" s="19" t="str">
        <f t="shared" si="26"/>
        <v>-</v>
      </c>
      <c r="P41" s="19" t="str">
        <f t="shared" si="26"/>
        <v>-</v>
      </c>
      <c r="Q41" s="19" t="str">
        <f t="shared" si="26"/>
        <v>-</v>
      </c>
      <c r="R41" s="19" t="str">
        <f t="shared" si="26"/>
        <v>-</v>
      </c>
      <c r="S41" s="19" t="str">
        <f t="shared" si="26"/>
        <v>-</v>
      </c>
      <c r="T41" s="19" t="str">
        <f t="shared" si="26"/>
        <v>-</v>
      </c>
      <c r="U41" s="19" t="str">
        <f t="shared" si="26"/>
        <v>-</v>
      </c>
      <c r="V41" s="19" t="str">
        <f t="shared" si="26"/>
        <v>-</v>
      </c>
      <c r="W41" s="19" t="str">
        <f t="shared" si="26"/>
        <v>-</v>
      </c>
      <c r="X41" s="19" t="str">
        <f t="shared" si="26"/>
        <v>-</v>
      </c>
      <c r="Y41" s="19" t="str">
        <f t="shared" si="26"/>
        <v>-</v>
      </c>
      <c r="Z41" s="19" t="str">
        <f t="shared" si="26"/>
        <v>-</v>
      </c>
      <c r="AA41" s="19" t="str">
        <f t="shared" si="26"/>
        <v>-</v>
      </c>
      <c r="AB41" s="19" t="str">
        <f t="shared" si="26"/>
        <v>-</v>
      </c>
      <c r="AC41" s="19" t="str">
        <f t="shared" si="26"/>
        <v>-</v>
      </c>
      <c r="AD41" s="19" t="str">
        <f t="shared" si="26"/>
        <v>-</v>
      </c>
      <c r="AE41" s="19" t="str">
        <f t="shared" si="26"/>
        <v>-</v>
      </c>
      <c r="AF41" s="19" t="str">
        <f t="shared" si="26"/>
        <v>-</v>
      </c>
      <c r="AG41" s="19" t="str">
        <f t="shared" si="26"/>
        <v>-</v>
      </c>
      <c r="AH41" s="19" t="str">
        <f t="shared" si="26"/>
        <v>-</v>
      </c>
      <c r="AI41" s="19" t="str">
        <f t="shared" si="26"/>
        <v>-</v>
      </c>
      <c r="AJ41" s="19" t="str">
        <f t="shared" si="26"/>
        <v>-</v>
      </c>
      <c r="AK41" s="19" t="str">
        <f t="shared" si="26"/>
        <v>-</v>
      </c>
      <c r="AL41" s="19" t="str">
        <f t="shared" si="26"/>
        <v>-</v>
      </c>
      <c r="AM41" s="19" t="str">
        <f t="shared" si="26"/>
        <v>-</v>
      </c>
      <c r="AN41" s="19" t="str">
        <f t="shared" si="26"/>
        <v>-</v>
      </c>
      <c r="AO41" s="19" t="str">
        <f t="shared" si="26"/>
        <v>-</v>
      </c>
      <c r="AP41" s="19" t="str">
        <f t="shared" si="26"/>
        <v>-</v>
      </c>
      <c r="AQ41" s="19" t="str">
        <f t="shared" si="26"/>
        <v>-</v>
      </c>
      <c r="AR41" s="19" t="str">
        <f t="shared" si="26"/>
        <v>-</v>
      </c>
      <c r="AS41" s="19" t="str">
        <f t="shared" si="26"/>
        <v>-</v>
      </c>
      <c r="AT41" s="19" t="str">
        <f t="shared" si="26"/>
        <v>-</v>
      </c>
      <c r="AU41" s="19" t="str">
        <f t="shared" si="26"/>
        <v>-</v>
      </c>
      <c r="AV41" s="19" t="str">
        <f t="shared" si="26"/>
        <v>-</v>
      </c>
      <c r="AW41" s="19" t="str">
        <f t="shared" si="26"/>
        <v>-</v>
      </c>
      <c r="AX41" s="19" t="str">
        <f t="shared" si="26"/>
        <v>-</v>
      </c>
      <c r="AY41" s="19" t="str">
        <f t="shared" si="26"/>
        <v>-</v>
      </c>
      <c r="AZ41" s="19" t="str">
        <f t="shared" si="26"/>
        <v>-</v>
      </c>
      <c r="BA41" s="19" t="str">
        <f t="shared" si="26"/>
        <v>-</v>
      </c>
      <c r="BB41" s="19" t="str">
        <f t="shared" si="26"/>
        <v>-</v>
      </c>
      <c r="BC41" s="19" t="str">
        <f t="shared" si="26"/>
        <v>-</v>
      </c>
    </row>
    <row r="42" spans="2:55" ht="45" x14ac:dyDescent="0.25">
      <c r="B42" s="1" t="s">
        <v>172</v>
      </c>
      <c r="C42" s="2" t="s">
        <v>173</v>
      </c>
      <c r="D42" s="19">
        <f t="shared" ref="D42:E42" si="27">D11</f>
        <v>0</v>
      </c>
      <c r="E42" s="19">
        <f t="shared" si="27"/>
        <v>0</v>
      </c>
      <c r="F42" s="19">
        <f t="shared" ref="F42:G42" si="28">F11</f>
        <v>0</v>
      </c>
      <c r="G42" s="19">
        <f t="shared" si="28"/>
        <v>0</v>
      </c>
      <c r="H42" s="19">
        <f t="shared" ref="H42:BC42" si="29">H11</f>
        <v>0</v>
      </c>
      <c r="I42" s="19">
        <f t="shared" si="29"/>
        <v>0</v>
      </c>
      <c r="J42" s="19">
        <f t="shared" si="29"/>
        <v>0</v>
      </c>
      <c r="K42" s="19">
        <f t="shared" si="29"/>
        <v>0</v>
      </c>
      <c r="L42" s="19">
        <v>0</v>
      </c>
      <c r="M42" s="19">
        <f t="shared" si="29"/>
        <v>0</v>
      </c>
      <c r="N42" s="19">
        <v>0</v>
      </c>
      <c r="O42" s="19">
        <f t="shared" si="29"/>
        <v>0</v>
      </c>
      <c r="P42" s="19">
        <v>0</v>
      </c>
      <c r="Q42" s="19">
        <f t="shared" si="29"/>
        <v>0</v>
      </c>
      <c r="R42" s="19">
        <f t="shared" si="29"/>
        <v>0</v>
      </c>
      <c r="S42" s="19">
        <f t="shared" si="29"/>
        <v>0</v>
      </c>
      <c r="T42" s="19">
        <f t="shared" si="29"/>
        <v>0</v>
      </c>
      <c r="U42" s="19">
        <f t="shared" si="29"/>
        <v>0</v>
      </c>
      <c r="V42" s="19">
        <v>0</v>
      </c>
      <c r="W42" s="19">
        <f t="shared" si="29"/>
        <v>0</v>
      </c>
      <c r="X42" s="19">
        <f t="shared" si="29"/>
        <v>0</v>
      </c>
      <c r="Y42" s="19">
        <f t="shared" si="29"/>
        <v>0</v>
      </c>
      <c r="Z42" s="19">
        <f t="shared" si="29"/>
        <v>0</v>
      </c>
      <c r="AA42" s="19">
        <f t="shared" si="29"/>
        <v>0</v>
      </c>
      <c r="AB42" s="19">
        <f t="shared" si="29"/>
        <v>0</v>
      </c>
      <c r="AC42" s="19">
        <f t="shared" si="29"/>
        <v>0</v>
      </c>
      <c r="AD42" s="19">
        <f t="shared" si="29"/>
        <v>0</v>
      </c>
      <c r="AE42" s="19">
        <f t="shared" si="29"/>
        <v>0</v>
      </c>
      <c r="AF42" s="19">
        <f t="shared" si="29"/>
        <v>0</v>
      </c>
      <c r="AG42" s="19">
        <f t="shared" si="29"/>
        <v>0</v>
      </c>
      <c r="AH42" s="19">
        <f t="shared" si="29"/>
        <v>0</v>
      </c>
      <c r="AI42" s="19">
        <f t="shared" si="29"/>
        <v>0</v>
      </c>
      <c r="AJ42" s="19">
        <f t="shared" si="29"/>
        <v>0</v>
      </c>
      <c r="AK42" s="19">
        <f t="shared" si="29"/>
        <v>0</v>
      </c>
      <c r="AL42" s="19">
        <f t="shared" si="29"/>
        <v>0</v>
      </c>
      <c r="AM42" s="19">
        <f t="shared" si="29"/>
        <v>0</v>
      </c>
      <c r="AN42" s="19">
        <f t="shared" si="29"/>
        <v>0</v>
      </c>
      <c r="AO42" s="19">
        <f t="shared" si="29"/>
        <v>0</v>
      </c>
      <c r="AP42" s="19">
        <f t="shared" si="29"/>
        <v>0</v>
      </c>
      <c r="AQ42" s="19">
        <f t="shared" si="29"/>
        <v>0</v>
      </c>
      <c r="AR42" s="19">
        <f t="shared" si="29"/>
        <v>0</v>
      </c>
      <c r="AS42" s="19">
        <f t="shared" si="29"/>
        <v>0</v>
      </c>
      <c r="AT42" s="19">
        <f t="shared" si="29"/>
        <v>0</v>
      </c>
      <c r="AU42" s="19">
        <f t="shared" si="29"/>
        <v>0</v>
      </c>
      <c r="AV42" s="19">
        <f t="shared" si="29"/>
        <v>0</v>
      </c>
      <c r="AW42" s="19">
        <f t="shared" si="29"/>
        <v>0</v>
      </c>
      <c r="AX42" s="19">
        <f t="shared" si="29"/>
        <v>0</v>
      </c>
      <c r="AY42" s="19">
        <f t="shared" si="29"/>
        <v>0</v>
      </c>
      <c r="AZ42" s="19">
        <f t="shared" si="29"/>
        <v>0</v>
      </c>
      <c r="BA42" s="19">
        <f t="shared" si="29"/>
        <v>0</v>
      </c>
      <c r="BB42" s="19">
        <f t="shared" si="29"/>
        <v>0</v>
      </c>
      <c r="BC42" s="19">
        <f t="shared" si="29"/>
        <v>0</v>
      </c>
    </row>
    <row r="44" spans="2:55" ht="243" customHeight="1" x14ac:dyDescent="0.25">
      <c r="D44" s="45" t="s">
        <v>192</v>
      </c>
      <c r="E44" s="46"/>
      <c r="F44" s="45" t="s">
        <v>192</v>
      </c>
      <c r="G44" s="46"/>
      <c r="H44" s="45" t="s">
        <v>192</v>
      </c>
      <c r="I44" s="46"/>
      <c r="J44" s="45" t="s">
        <v>192</v>
      </c>
      <c r="K44" s="46"/>
      <c r="L44" s="45" t="s">
        <v>192</v>
      </c>
      <c r="M44" s="46"/>
      <c r="N44" s="45" t="s">
        <v>192</v>
      </c>
      <c r="O44" s="46"/>
      <c r="P44" s="45" t="s">
        <v>192</v>
      </c>
      <c r="Q44" s="46"/>
      <c r="R44" s="45" t="s">
        <v>192</v>
      </c>
      <c r="S44" s="46"/>
      <c r="T44" s="45" t="s">
        <v>192</v>
      </c>
      <c r="U44" s="46"/>
      <c r="V44" s="45" t="s">
        <v>192</v>
      </c>
      <c r="W44" s="46"/>
      <c r="X44" s="45" t="s">
        <v>192</v>
      </c>
      <c r="Y44" s="46"/>
      <c r="Z44" s="45" t="s">
        <v>192</v>
      </c>
      <c r="AA44" s="46"/>
      <c r="AB44" s="45" t="s">
        <v>192</v>
      </c>
      <c r="AC44" s="46"/>
      <c r="AD44" s="45" t="s">
        <v>192</v>
      </c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P44" s="45"/>
      <c r="AQ44" s="46"/>
      <c r="AR44" s="45"/>
      <c r="AS44" s="46"/>
      <c r="AT44" s="45"/>
      <c r="AU44" s="46"/>
      <c r="AV44" s="45"/>
      <c r="AW44" s="46"/>
      <c r="AX44" s="45"/>
      <c r="AY44" s="46"/>
      <c r="AZ44" s="45"/>
      <c r="BA44" s="46"/>
      <c r="BB44" s="45"/>
      <c r="BC44" s="46"/>
    </row>
    <row r="45" spans="2:55" x14ac:dyDescent="0.25">
      <c r="D45" s="45"/>
      <c r="E45" s="46"/>
      <c r="F45" s="45"/>
      <c r="G45" s="46"/>
      <c r="H45" s="45"/>
      <c r="I45" s="46"/>
      <c r="J45" s="45"/>
      <c r="K45" s="46"/>
      <c r="L45" s="45"/>
      <c r="M45" s="46"/>
      <c r="N45" s="45"/>
      <c r="O45" s="46"/>
      <c r="P45" s="45"/>
      <c r="Q45" s="46"/>
      <c r="R45" s="45"/>
      <c r="S45" s="46"/>
      <c r="T45" s="45"/>
      <c r="U45" s="46"/>
      <c r="V45" s="45"/>
      <c r="W45" s="46"/>
      <c r="X45" s="45"/>
      <c r="Y45" s="46"/>
      <c r="Z45" s="45"/>
      <c r="AA45" s="46"/>
      <c r="AB45" s="45"/>
      <c r="AC45" s="46"/>
      <c r="AD45" s="45"/>
      <c r="AE45" s="46"/>
      <c r="AF45" s="45"/>
      <c r="AG45" s="46"/>
      <c r="AH45" s="45"/>
      <c r="AI45" s="46"/>
      <c r="AJ45" s="45"/>
      <c r="AK45" s="46"/>
      <c r="AL45" s="45"/>
      <c r="AM45" s="46"/>
      <c r="AN45" s="45"/>
      <c r="AO45" s="46"/>
      <c r="AP45" s="45"/>
      <c r="AQ45" s="46"/>
      <c r="AR45" s="45"/>
      <c r="AS45" s="46"/>
      <c r="AT45" s="45"/>
      <c r="AU45" s="46"/>
    </row>
    <row r="47" spans="2:55" ht="42" x14ac:dyDescent="0.25">
      <c r="B47" s="1" t="s">
        <v>181</v>
      </c>
      <c r="C47" s="2" t="s">
        <v>10</v>
      </c>
      <c r="D47" s="3" t="str">
        <f t="shared" ref="D47:AI47" si="30">IFERROR(ROUND((D6)/D20/35,2),"-")</f>
        <v>-</v>
      </c>
      <c r="E47" s="3" t="str">
        <f t="shared" si="30"/>
        <v>-</v>
      </c>
      <c r="F47" s="3" t="str">
        <f t="shared" si="30"/>
        <v>-</v>
      </c>
      <c r="G47" s="3" t="str">
        <f t="shared" si="30"/>
        <v>-</v>
      </c>
      <c r="H47" s="3" t="str">
        <f t="shared" si="30"/>
        <v>-</v>
      </c>
      <c r="I47" s="3" t="str">
        <f t="shared" si="30"/>
        <v>-</v>
      </c>
      <c r="J47" s="3" t="str">
        <f t="shared" si="30"/>
        <v>-</v>
      </c>
      <c r="K47" s="3" t="str">
        <f t="shared" si="30"/>
        <v>-</v>
      </c>
      <c r="L47" s="3" t="str">
        <f t="shared" si="30"/>
        <v>-</v>
      </c>
      <c r="M47" s="3" t="str">
        <f t="shared" si="30"/>
        <v>-</v>
      </c>
      <c r="N47" s="3" t="str">
        <f t="shared" si="30"/>
        <v>-</v>
      </c>
      <c r="O47" s="3" t="str">
        <f t="shared" si="30"/>
        <v>-</v>
      </c>
      <c r="P47" s="3" t="str">
        <f t="shared" si="30"/>
        <v>-</v>
      </c>
      <c r="Q47" s="3" t="str">
        <f t="shared" si="30"/>
        <v>-</v>
      </c>
      <c r="R47" s="3" t="str">
        <f t="shared" si="30"/>
        <v>-</v>
      </c>
      <c r="S47" s="3" t="str">
        <f t="shared" si="30"/>
        <v>-</v>
      </c>
      <c r="T47" s="3" t="str">
        <f t="shared" si="30"/>
        <v>-</v>
      </c>
      <c r="U47" s="3" t="str">
        <f t="shared" si="30"/>
        <v>-</v>
      </c>
      <c r="V47" s="3" t="str">
        <f t="shared" si="30"/>
        <v>-</v>
      </c>
      <c r="W47" s="3" t="str">
        <f t="shared" si="30"/>
        <v>-</v>
      </c>
      <c r="X47" s="3" t="str">
        <f t="shared" si="30"/>
        <v>-</v>
      </c>
      <c r="Y47" s="3" t="str">
        <f t="shared" si="30"/>
        <v>-</v>
      </c>
      <c r="Z47" s="3" t="str">
        <f t="shared" si="30"/>
        <v>-</v>
      </c>
      <c r="AA47" s="3" t="str">
        <f t="shared" si="30"/>
        <v>-</v>
      </c>
      <c r="AB47" s="3" t="str">
        <f t="shared" si="30"/>
        <v>-</v>
      </c>
      <c r="AC47" s="3" t="str">
        <f t="shared" si="30"/>
        <v>-</v>
      </c>
      <c r="AD47" s="3" t="str">
        <f t="shared" si="30"/>
        <v>-</v>
      </c>
      <c r="AE47" s="3" t="str">
        <f t="shared" si="30"/>
        <v>-</v>
      </c>
      <c r="AF47" s="3" t="str">
        <f t="shared" si="30"/>
        <v>-</v>
      </c>
      <c r="AG47" s="3" t="str">
        <f t="shared" si="30"/>
        <v>-</v>
      </c>
      <c r="AH47" s="3" t="str">
        <f t="shared" si="30"/>
        <v>-</v>
      </c>
      <c r="AI47" s="3" t="str">
        <f t="shared" si="30"/>
        <v>-</v>
      </c>
      <c r="AJ47" s="3" t="str">
        <f t="shared" ref="AJ47:BC47" si="31">IFERROR(ROUND((AJ6)/AJ20/35,2),"-")</f>
        <v>-</v>
      </c>
      <c r="AK47" s="3" t="str">
        <f t="shared" si="31"/>
        <v>-</v>
      </c>
      <c r="AL47" s="3" t="str">
        <f t="shared" si="31"/>
        <v>-</v>
      </c>
      <c r="AM47" s="3" t="str">
        <f t="shared" si="31"/>
        <v>-</v>
      </c>
      <c r="AN47" s="3" t="str">
        <f t="shared" si="31"/>
        <v>-</v>
      </c>
      <c r="AO47" s="3" t="str">
        <f t="shared" si="31"/>
        <v>-</v>
      </c>
      <c r="AP47" s="3" t="str">
        <f t="shared" si="31"/>
        <v>-</v>
      </c>
      <c r="AQ47" s="3" t="str">
        <f t="shared" si="31"/>
        <v>-</v>
      </c>
      <c r="AR47" s="3" t="str">
        <f t="shared" si="31"/>
        <v>-</v>
      </c>
      <c r="AS47" s="3" t="str">
        <f t="shared" si="31"/>
        <v>-</v>
      </c>
      <c r="AT47" s="3" t="str">
        <f t="shared" si="31"/>
        <v>-</v>
      </c>
      <c r="AU47" s="3" t="str">
        <f t="shared" si="31"/>
        <v>-</v>
      </c>
      <c r="AV47" s="3" t="str">
        <f t="shared" si="31"/>
        <v>-</v>
      </c>
      <c r="AW47" s="3" t="str">
        <f t="shared" si="31"/>
        <v>-</v>
      </c>
      <c r="AX47" s="3" t="str">
        <f t="shared" si="31"/>
        <v>-</v>
      </c>
      <c r="AY47" s="3" t="str">
        <f t="shared" si="31"/>
        <v>-</v>
      </c>
      <c r="AZ47" s="3" t="str">
        <f t="shared" si="31"/>
        <v>-</v>
      </c>
      <c r="BA47" s="3" t="str">
        <f t="shared" si="31"/>
        <v>-</v>
      </c>
      <c r="BB47" s="3" t="str">
        <f t="shared" si="31"/>
        <v>-</v>
      </c>
      <c r="BC47" s="3" t="str">
        <f t="shared" si="31"/>
        <v>-</v>
      </c>
    </row>
  </sheetData>
  <mergeCells count="74">
    <mergeCell ref="AN45:AO45"/>
    <mergeCell ref="AP45:AQ45"/>
    <mergeCell ref="AR45:AS45"/>
    <mergeCell ref="AT45:AU45"/>
    <mergeCell ref="AD45:AE45"/>
    <mergeCell ref="AF45:AG45"/>
    <mergeCell ref="AH45:AI45"/>
    <mergeCell ref="AJ45:AK45"/>
    <mergeCell ref="AL45:AM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T4:AU4"/>
    <mergeCell ref="AB4:AC4"/>
    <mergeCell ref="AD4:AE4"/>
    <mergeCell ref="AF4:AG4"/>
    <mergeCell ref="AH4:AI4"/>
    <mergeCell ref="AJ4:AK4"/>
    <mergeCell ref="AL4:AM4"/>
    <mergeCell ref="AN44:AO44"/>
    <mergeCell ref="AP44:AQ44"/>
    <mergeCell ref="AR44:AS44"/>
    <mergeCell ref="AT44:AU44"/>
    <mergeCell ref="AJ44:AK44"/>
    <mergeCell ref="AL44:AM44"/>
    <mergeCell ref="V4:W4"/>
    <mergeCell ref="X4:Y4"/>
    <mergeCell ref="AN4:AO4"/>
    <mergeCell ref="AP4:AQ4"/>
    <mergeCell ref="AR4:AS4"/>
    <mergeCell ref="D4:E4"/>
    <mergeCell ref="F4:G4"/>
    <mergeCell ref="H4:I4"/>
    <mergeCell ref="J4:K4"/>
    <mergeCell ref="L4:M4"/>
    <mergeCell ref="N4:O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Z44:AA44"/>
    <mergeCell ref="N44:O44"/>
    <mergeCell ref="Z4:AA4"/>
    <mergeCell ref="P4:Q4"/>
    <mergeCell ref="R4:S4"/>
    <mergeCell ref="T4:U4"/>
    <mergeCell ref="D44:E44"/>
    <mergeCell ref="F44:G44"/>
    <mergeCell ref="H44:I44"/>
    <mergeCell ref="J44:K44"/>
    <mergeCell ref="L44:M44"/>
    <mergeCell ref="AV44:AW44"/>
    <mergeCell ref="AX44:AY44"/>
    <mergeCell ref="AZ44:BA44"/>
    <mergeCell ref="BB44:BC44"/>
    <mergeCell ref="AV4:AW4"/>
    <mergeCell ref="AX4:AY4"/>
    <mergeCell ref="AZ4:BA4"/>
    <mergeCell ref="BB4:BC4"/>
  </mergeCells>
  <dataValidations count="2">
    <dataValidation type="whole" allowBlank="1" showInputMessage="1" showErrorMessage="1" sqref="AL19:AM19 AR19:AU19 D19:AG19" xr:uid="{00000000-0002-0000-0000-000000000000}">
      <formula1>28</formula1>
      <formula2>90</formula2>
    </dataValidation>
    <dataValidation type="whole" allowBlank="1" showInputMessage="1" showErrorMessage="1" sqref="AR20:AU20 AR14:AU14 AL20:AM20 AL14:AM14 D20:AG20 D14:AG14" xr:uid="{00000000-0002-0000-0000-000001000000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7"/>
  <sheetViews>
    <sheetView topLeftCell="I98" workbookViewId="0">
      <selection activeCell="I1" sqref="A1:XFD97"/>
    </sheetView>
  </sheetViews>
  <sheetFormatPr defaultRowHeight="15.4" customHeight="1" x14ac:dyDescent="0.25"/>
  <cols>
    <col min="2" max="2" width="31.140625" customWidth="1"/>
    <col min="3" max="6" width="29.5703125" customWidth="1"/>
    <col min="7" max="16" width="16.85546875" customWidth="1"/>
    <col min="20" max="20" width="34.28515625" customWidth="1"/>
  </cols>
  <sheetData>
    <row r="1" spans="1:20" ht="15" hidden="1" x14ac:dyDescent="0.25">
      <c r="C1">
        <v>30</v>
      </c>
      <c r="D1">
        <v>31</v>
      </c>
      <c r="E1">
        <v>32</v>
      </c>
      <c r="F1">
        <v>33</v>
      </c>
      <c r="G1">
        <v>34</v>
      </c>
      <c r="H1">
        <v>35</v>
      </c>
      <c r="I1">
        <v>36</v>
      </c>
      <c r="J1">
        <v>37</v>
      </c>
      <c r="K1">
        <v>38</v>
      </c>
      <c r="L1">
        <v>39</v>
      </c>
      <c r="M1">
        <v>40</v>
      </c>
      <c r="T1">
        <v>48</v>
      </c>
    </row>
    <row r="2" spans="1:20" ht="120" hidden="1" x14ac:dyDescent="0.25">
      <c r="B2" t="str">
        <f>CONCATENATE("=",ADDRESS(2,Q45,1,1,"исходные"))</f>
        <v>=исходные!$CH$2</v>
      </c>
      <c r="C2" s="1" t="s">
        <v>32</v>
      </c>
      <c r="D2" s="1" t="s">
        <v>33</v>
      </c>
      <c r="E2" s="1" t="s">
        <v>7</v>
      </c>
      <c r="F2" s="1" t="s">
        <v>8</v>
      </c>
      <c r="G2" s="1" t="s">
        <v>19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174</v>
      </c>
      <c r="O2" s="1"/>
      <c r="P2" s="1"/>
      <c r="T2" s="1" t="s">
        <v>181</v>
      </c>
    </row>
    <row r="3" spans="1:20" ht="30" hidden="1" x14ac:dyDescent="0.25">
      <c r="C3" s="2" t="s">
        <v>10</v>
      </c>
      <c r="D3" s="2" t="s">
        <v>10</v>
      </c>
      <c r="E3" s="2" t="s">
        <v>11</v>
      </c>
      <c r="F3" s="2" t="s">
        <v>11</v>
      </c>
      <c r="G3" s="2" t="s">
        <v>18</v>
      </c>
      <c r="H3" s="2" t="s">
        <v>20</v>
      </c>
      <c r="I3" s="2" t="s">
        <v>20</v>
      </c>
      <c r="J3" s="2" t="s">
        <v>20</v>
      </c>
      <c r="K3" s="2" t="s">
        <v>20</v>
      </c>
      <c r="L3" s="2" t="s">
        <v>21</v>
      </c>
      <c r="M3" s="2" t="s">
        <v>22</v>
      </c>
      <c r="N3" s="2" t="s">
        <v>173</v>
      </c>
      <c r="O3" s="2"/>
      <c r="P3" s="2"/>
      <c r="T3" s="2" t="s">
        <v>10</v>
      </c>
    </row>
    <row r="4" spans="1:20" ht="15.4" hidden="1" customHeight="1" x14ac:dyDescent="0.25">
      <c r="A4" s="48" t="s">
        <v>147</v>
      </c>
      <c r="B4">
        <f>исходные!$D$4</f>
        <v>0</v>
      </c>
      <c r="C4" t="str">
        <f>исходные!$D$31</f>
        <v>-</v>
      </c>
      <c r="D4" t="str">
        <f>исходные!$D$32</f>
        <v>-</v>
      </c>
      <c r="E4" t="str">
        <f>исходные!$D$33</f>
        <v>-</v>
      </c>
      <c r="F4" t="str">
        <f>исходные!$D$34</f>
        <v>-</v>
      </c>
      <c r="G4" s="21" t="str">
        <f>исходные!$D$35</f>
        <v>-</v>
      </c>
      <c r="H4" t="str">
        <f>исходные!$D$36</f>
        <v>-</v>
      </c>
      <c r="I4" t="str">
        <f>исходные!$D$37</f>
        <v>-</v>
      </c>
      <c r="J4" t="str">
        <f>исходные!$D$38</f>
        <v>-</v>
      </c>
      <c r="K4" t="str">
        <f>исходные!$D$39</f>
        <v>-</v>
      </c>
      <c r="L4" s="21" t="str">
        <f>исходные!$D$40</f>
        <v>-</v>
      </c>
      <c r="M4" s="21" t="str">
        <f>исходные!$D$41</f>
        <v>-</v>
      </c>
      <c r="N4" s="21">
        <f>исходные!$D$42</f>
        <v>0</v>
      </c>
      <c r="O4" s="21" t="str">
        <f>исходные!$D$44</f>
        <v>Параметры могут быть использованы для расчета нормативной стоимости.</v>
      </c>
      <c r="P4" s="21"/>
      <c r="Q4">
        <v>4</v>
      </c>
      <c r="T4" t="str">
        <f>исходные!$D$47</f>
        <v>-</v>
      </c>
    </row>
    <row r="5" spans="1:20" ht="15.4" hidden="1" customHeight="1" x14ac:dyDescent="0.25">
      <c r="A5" s="48"/>
      <c r="B5">
        <f>исходные!$F$4</f>
        <v>0</v>
      </c>
      <c r="C5" t="str">
        <f>исходные!$F$31</f>
        <v>-</v>
      </c>
      <c r="D5" t="str">
        <f>исходные!$F$32</f>
        <v>-</v>
      </c>
      <c r="E5" t="str">
        <f>исходные!$F$33</f>
        <v>-</v>
      </c>
      <c r="F5" t="str">
        <f>исходные!$F$34</f>
        <v>-</v>
      </c>
      <c r="G5" s="21" t="str">
        <f>исходные!$F$35</f>
        <v>-</v>
      </c>
      <c r="H5" t="str">
        <f>исходные!$F$36</f>
        <v>-</v>
      </c>
      <c r="I5" t="str">
        <f>исходные!$F$37</f>
        <v>-</v>
      </c>
      <c r="J5" t="str">
        <f>исходные!$F$38</f>
        <v>-</v>
      </c>
      <c r="K5" t="str">
        <f>исходные!$F$39</f>
        <v>-</v>
      </c>
      <c r="L5" s="21" t="str">
        <f>исходные!$F$40</f>
        <v>-</v>
      </c>
      <c r="M5" s="21" t="str">
        <f>исходные!$F$41</f>
        <v>-</v>
      </c>
      <c r="N5" s="21">
        <f>исходные!$F$42</f>
        <v>0</v>
      </c>
      <c r="O5" s="21" t="str">
        <f>исходные!$F$44</f>
        <v>Параметры могут быть использованы для расчета нормативной стоимости.</v>
      </c>
      <c r="P5" s="21"/>
      <c r="Q5">
        <f>Q4+2</f>
        <v>6</v>
      </c>
      <c r="S5" t="s">
        <v>63</v>
      </c>
      <c r="T5" t="str">
        <f>исходные!$F$47</f>
        <v>-</v>
      </c>
    </row>
    <row r="6" spans="1:20" ht="15.4" hidden="1" customHeight="1" x14ac:dyDescent="0.25">
      <c r="A6" s="48"/>
      <c r="B6">
        <f>исходные!$H$4</f>
        <v>0</v>
      </c>
      <c r="C6" t="str">
        <f>исходные!$H$31</f>
        <v>-</v>
      </c>
      <c r="D6" t="str">
        <f>исходные!$H$32</f>
        <v>-</v>
      </c>
      <c r="E6" t="str">
        <f>исходные!$H$33</f>
        <v>-</v>
      </c>
      <c r="F6" t="str">
        <f>исходные!$H$34</f>
        <v>-</v>
      </c>
      <c r="G6" s="21" t="str">
        <f>исходные!$H$35</f>
        <v>-</v>
      </c>
      <c r="H6" t="str">
        <f>исходные!$H$36</f>
        <v>-</v>
      </c>
      <c r="I6" t="str">
        <f>исходные!$H$37</f>
        <v>-</v>
      </c>
      <c r="J6" t="str">
        <f>исходные!$H$38</f>
        <v>-</v>
      </c>
      <c r="K6" t="str">
        <f>исходные!$H$39</f>
        <v>-</v>
      </c>
      <c r="L6" s="21" t="str">
        <f>исходные!$H$40</f>
        <v>-</v>
      </c>
      <c r="M6" s="21" t="str">
        <f>исходные!$H$41</f>
        <v>-</v>
      </c>
      <c r="N6" s="21">
        <f>исходные!$H$42</f>
        <v>0</v>
      </c>
      <c r="O6" s="21" t="str">
        <f>исходные!$H$44</f>
        <v>Параметры могут быть использованы для расчета нормативной стоимости.</v>
      </c>
      <c r="P6" s="21"/>
      <c r="Q6">
        <f>Q5+2</f>
        <v>8</v>
      </c>
      <c r="S6" t="s">
        <v>65</v>
      </c>
      <c r="T6" t="str">
        <f>исходные!$H$47</f>
        <v>-</v>
      </c>
    </row>
    <row r="7" spans="1:20" ht="15.4" hidden="1" customHeight="1" x14ac:dyDescent="0.25">
      <c r="A7" s="48"/>
      <c r="B7">
        <f>исходные!$J$4</f>
        <v>0</v>
      </c>
      <c r="C7" t="str">
        <f>исходные!$J$31</f>
        <v>-</v>
      </c>
      <c r="D7" t="str">
        <f>исходные!$J$32</f>
        <v>-</v>
      </c>
      <c r="E7" t="str">
        <f>исходные!$J$33</f>
        <v>-</v>
      </c>
      <c r="F7" t="str">
        <f>исходные!$J$34</f>
        <v>-</v>
      </c>
      <c r="G7" s="21" t="str">
        <f>исходные!$J$35</f>
        <v>-</v>
      </c>
      <c r="H7" t="str">
        <f>исходные!$J$36</f>
        <v>-</v>
      </c>
      <c r="I7" t="str">
        <f>исходные!$J$37</f>
        <v>-</v>
      </c>
      <c r="J7" t="str">
        <f>исходные!$J$38</f>
        <v>-</v>
      </c>
      <c r="K7" t="str">
        <f>исходные!$J$39</f>
        <v>-</v>
      </c>
      <c r="L7" s="21" t="str">
        <f>исходные!$J$40</f>
        <v>-</v>
      </c>
      <c r="M7" s="21" t="str">
        <f>исходные!$J$41</f>
        <v>-</v>
      </c>
      <c r="N7" s="21">
        <f>исходные!$J$42</f>
        <v>0</v>
      </c>
      <c r="O7" s="21" t="str">
        <f>исходные!$J$44</f>
        <v>Параметры могут быть использованы для расчета нормативной стоимости.</v>
      </c>
      <c r="P7" s="21"/>
      <c r="Q7">
        <f t="shared" ref="Q7:Q46" si="0">Q6+2</f>
        <v>10</v>
      </c>
      <c r="S7" t="s">
        <v>67</v>
      </c>
      <c r="T7" t="str">
        <f>исходные!$J$47</f>
        <v>-</v>
      </c>
    </row>
    <row r="8" spans="1:20" ht="15.4" hidden="1" customHeight="1" x14ac:dyDescent="0.25">
      <c r="A8" s="48"/>
      <c r="B8">
        <f>исходные!$L$4</f>
        <v>0</v>
      </c>
      <c r="C8" t="str">
        <f>исходные!$L$31</f>
        <v>-</v>
      </c>
      <c r="D8" t="str">
        <f>исходные!$L$32</f>
        <v>-</v>
      </c>
      <c r="E8" t="str">
        <f>исходные!$L$33</f>
        <v>-</v>
      </c>
      <c r="F8" t="str">
        <f>исходные!$L$34</f>
        <v>-</v>
      </c>
      <c r="G8" s="21" t="str">
        <f>исходные!$L$35</f>
        <v>-</v>
      </c>
      <c r="H8" t="str">
        <f>исходные!$L$36</f>
        <v>-</v>
      </c>
      <c r="I8" t="str">
        <f>исходные!$L$37</f>
        <v>-</v>
      </c>
      <c r="J8" t="str">
        <f>исходные!$L$38</f>
        <v>-</v>
      </c>
      <c r="K8" t="str">
        <f>исходные!$L$39</f>
        <v>-</v>
      </c>
      <c r="L8" s="21" t="str">
        <f>исходные!$L$40</f>
        <v>-</v>
      </c>
      <c r="M8" s="21" t="str">
        <f>исходные!$L$41</f>
        <v>-</v>
      </c>
      <c r="N8" s="21">
        <f>исходные!$L$42</f>
        <v>0</v>
      </c>
      <c r="O8" s="21" t="str">
        <f>исходные!$L$44</f>
        <v>Параметры могут быть использованы для расчета нормативной стоимости.</v>
      </c>
      <c r="P8" s="21"/>
      <c r="Q8">
        <f t="shared" si="0"/>
        <v>12</v>
      </c>
      <c r="S8" t="s">
        <v>69</v>
      </c>
      <c r="T8" t="str">
        <f>исходные!$L$47</f>
        <v>-</v>
      </c>
    </row>
    <row r="9" spans="1:20" ht="15.4" hidden="1" customHeight="1" x14ac:dyDescent="0.25">
      <c r="A9" s="48"/>
      <c r="B9">
        <f>исходные!$N$4</f>
        <v>0</v>
      </c>
      <c r="C9" t="str">
        <f>исходные!$N$31</f>
        <v>-</v>
      </c>
      <c r="D9" t="str">
        <f>исходные!$N$32</f>
        <v>-</v>
      </c>
      <c r="E9" t="str">
        <f>исходные!$N$33</f>
        <v>-</v>
      </c>
      <c r="F9" t="str">
        <f>исходные!$N$34</f>
        <v>-</v>
      </c>
      <c r="G9" s="21" t="str">
        <f>исходные!$N$35</f>
        <v>-</v>
      </c>
      <c r="H9" t="str">
        <f>исходные!$N$36</f>
        <v>-</v>
      </c>
      <c r="I9" t="str">
        <f>исходные!$N$37</f>
        <v>-</v>
      </c>
      <c r="J9" t="str">
        <f>исходные!$N$38</f>
        <v>-</v>
      </c>
      <c r="K9" t="str">
        <f>исходные!$N$39</f>
        <v>-</v>
      </c>
      <c r="L9" s="21" t="str">
        <f>исходные!$N$40</f>
        <v>-</v>
      </c>
      <c r="M9" s="21" t="str">
        <f>исходные!$N$41</f>
        <v>-</v>
      </c>
      <c r="N9" s="21">
        <f>исходные!$N$42</f>
        <v>0</v>
      </c>
      <c r="O9" s="21" t="str">
        <f>исходные!$N$44</f>
        <v>Параметры могут быть использованы для расчета нормативной стоимости.</v>
      </c>
      <c r="P9" s="21"/>
      <c r="Q9">
        <f t="shared" si="0"/>
        <v>14</v>
      </c>
      <c r="S9" t="s">
        <v>71</v>
      </c>
      <c r="T9" t="str">
        <f>исходные!$N$47</f>
        <v>-</v>
      </c>
    </row>
    <row r="10" spans="1:20" ht="15.4" hidden="1" customHeight="1" x14ac:dyDescent="0.25">
      <c r="A10" s="48"/>
      <c r="B10">
        <f>исходные!$P$4</f>
        <v>0</v>
      </c>
      <c r="C10" t="str">
        <f>исходные!$P$31</f>
        <v>-</v>
      </c>
      <c r="D10" t="str">
        <f>исходные!$P$32</f>
        <v>-</v>
      </c>
      <c r="E10" t="str">
        <f>исходные!$P$33</f>
        <v>-</v>
      </c>
      <c r="F10" t="str">
        <f>исходные!$P$34</f>
        <v>-</v>
      </c>
      <c r="G10" s="21" t="str">
        <f>исходные!$P$35</f>
        <v>-</v>
      </c>
      <c r="H10" t="str">
        <f>исходные!$P$36</f>
        <v>-</v>
      </c>
      <c r="I10" t="str">
        <f>исходные!$P$37</f>
        <v>-</v>
      </c>
      <c r="J10" t="str">
        <f>исходные!$P$38</f>
        <v>-</v>
      </c>
      <c r="K10" t="str">
        <f>исходные!$P$39</f>
        <v>-</v>
      </c>
      <c r="L10" s="21" t="str">
        <f>исходные!$P$40</f>
        <v>-</v>
      </c>
      <c r="M10" s="21" t="str">
        <f>исходные!$P$41</f>
        <v>-</v>
      </c>
      <c r="N10" s="21">
        <f>исходные!$P$42</f>
        <v>0</v>
      </c>
      <c r="O10" s="21" t="str">
        <f>исходные!$P$44</f>
        <v>Параметры могут быть использованы для расчета нормативной стоимости.</v>
      </c>
      <c r="P10" s="21"/>
      <c r="Q10">
        <f t="shared" si="0"/>
        <v>16</v>
      </c>
      <c r="S10" t="s">
        <v>73</v>
      </c>
      <c r="T10" t="str">
        <f>исходные!$P$47</f>
        <v>-</v>
      </c>
    </row>
    <row r="11" spans="1:20" ht="15.4" hidden="1" customHeight="1" x14ac:dyDescent="0.25">
      <c r="A11" s="48"/>
      <c r="B11">
        <f>исходные!$R$4</f>
        <v>0</v>
      </c>
      <c r="C11" t="str">
        <f>исходные!$R$31</f>
        <v>-</v>
      </c>
      <c r="D11" t="str">
        <f>исходные!$R$32</f>
        <v>-</v>
      </c>
      <c r="E11" t="str">
        <f>исходные!$R$33</f>
        <v>-</v>
      </c>
      <c r="F11" t="str">
        <f>исходные!$R$34</f>
        <v>-</v>
      </c>
      <c r="G11" s="21" t="str">
        <f>исходные!$R$35</f>
        <v>-</v>
      </c>
      <c r="H11" t="str">
        <f>исходные!$R$36</f>
        <v>-</v>
      </c>
      <c r="I11" t="str">
        <f>исходные!$R$37</f>
        <v>-</v>
      </c>
      <c r="J11" t="str">
        <f>исходные!$R$38</f>
        <v>-</v>
      </c>
      <c r="K11" t="str">
        <f>исходные!$R$39</f>
        <v>-</v>
      </c>
      <c r="L11" s="21" t="str">
        <f>исходные!$R$40</f>
        <v>-</v>
      </c>
      <c r="M11" s="21" t="str">
        <f>исходные!$R$41</f>
        <v>-</v>
      </c>
      <c r="N11" s="21">
        <f>исходные!$R$42</f>
        <v>0</v>
      </c>
      <c r="O11" s="21" t="str">
        <f>исходные!$R$44</f>
        <v>Параметры могут быть использованы для расчета нормативной стоимости.</v>
      </c>
      <c r="P11" s="21"/>
      <c r="Q11">
        <f t="shared" si="0"/>
        <v>18</v>
      </c>
      <c r="S11" t="s">
        <v>75</v>
      </c>
      <c r="T11" t="str">
        <f>исходные!$R$47</f>
        <v>-</v>
      </c>
    </row>
    <row r="12" spans="1:20" ht="15.4" hidden="1" customHeight="1" x14ac:dyDescent="0.25">
      <c r="A12" s="48"/>
      <c r="B12">
        <f>исходные!$T$4</f>
        <v>0</v>
      </c>
      <c r="C12" t="str">
        <f>исходные!$T$31</f>
        <v>-</v>
      </c>
      <c r="D12" t="str">
        <f>исходные!$T$32</f>
        <v>-</v>
      </c>
      <c r="E12" t="str">
        <f>исходные!$T$33</f>
        <v>-</v>
      </c>
      <c r="F12" t="str">
        <f>исходные!$T$34</f>
        <v>-</v>
      </c>
      <c r="G12" s="21" t="str">
        <f>исходные!$T$35</f>
        <v>-</v>
      </c>
      <c r="H12" t="str">
        <f>исходные!$T$36</f>
        <v>-</v>
      </c>
      <c r="I12" t="str">
        <f>исходные!$T$37</f>
        <v>-</v>
      </c>
      <c r="J12" t="str">
        <f>исходные!$T$38</f>
        <v>-</v>
      </c>
      <c r="K12" t="str">
        <f>исходные!$T$39</f>
        <v>-</v>
      </c>
      <c r="L12" s="21" t="str">
        <f>исходные!$T$40</f>
        <v>-</v>
      </c>
      <c r="M12" s="21" t="str">
        <f>исходные!$T$41</f>
        <v>-</v>
      </c>
      <c r="N12" s="21">
        <f>исходные!$T$42</f>
        <v>0</v>
      </c>
      <c r="O12" s="21" t="str">
        <f>исходные!$T$44</f>
        <v>Параметры могут быть использованы для расчета нормативной стоимости.</v>
      </c>
      <c r="P12" s="21"/>
      <c r="Q12">
        <f t="shared" si="0"/>
        <v>20</v>
      </c>
      <c r="S12" t="s">
        <v>77</v>
      </c>
      <c r="T12" t="str">
        <f>исходные!$T$47</f>
        <v>-</v>
      </c>
    </row>
    <row r="13" spans="1:20" ht="15.4" hidden="1" customHeight="1" x14ac:dyDescent="0.25">
      <c r="A13" s="48"/>
      <c r="B13">
        <f>исходные!$V$4</f>
        <v>0</v>
      </c>
      <c r="C13" t="str">
        <f>исходные!$V$31</f>
        <v>-</v>
      </c>
      <c r="D13" t="str">
        <f>исходные!$V$32</f>
        <v>-</v>
      </c>
      <c r="E13" t="str">
        <f>исходные!$V$33</f>
        <v>-</v>
      </c>
      <c r="F13" t="str">
        <f>исходные!$V$34</f>
        <v>-</v>
      </c>
      <c r="G13" s="21" t="str">
        <f>исходные!$V$35</f>
        <v>-</v>
      </c>
      <c r="H13" t="str">
        <f>исходные!$V$36</f>
        <v>-</v>
      </c>
      <c r="I13" t="str">
        <f>исходные!$V$37</f>
        <v>-</v>
      </c>
      <c r="J13" t="str">
        <f>исходные!$V$38</f>
        <v>-</v>
      </c>
      <c r="K13" t="str">
        <f>исходные!$V$39</f>
        <v>-</v>
      </c>
      <c r="L13" s="21" t="str">
        <f>исходные!$V$40</f>
        <v>-</v>
      </c>
      <c r="M13" s="21" t="str">
        <f>исходные!$V$41</f>
        <v>-</v>
      </c>
      <c r="N13" s="21">
        <f>исходные!$V$42</f>
        <v>0</v>
      </c>
      <c r="O13" s="21" t="str">
        <f>исходные!$V$44</f>
        <v>Параметры могут быть использованы для расчета нормативной стоимости.</v>
      </c>
      <c r="P13" s="21"/>
      <c r="Q13">
        <f t="shared" si="0"/>
        <v>22</v>
      </c>
      <c r="S13" t="s">
        <v>79</v>
      </c>
      <c r="T13" t="str">
        <f>исходные!$V$47</f>
        <v>-</v>
      </c>
    </row>
    <row r="14" spans="1:20" ht="15.4" hidden="1" customHeight="1" x14ac:dyDescent="0.25">
      <c r="A14" s="48"/>
      <c r="B14">
        <f>исходные!$X$4</f>
        <v>0</v>
      </c>
      <c r="C14" t="str">
        <f>исходные!$X$31</f>
        <v>-</v>
      </c>
      <c r="D14" t="str">
        <f>исходные!$X$32</f>
        <v>-</v>
      </c>
      <c r="E14" t="str">
        <f>исходные!$X$33</f>
        <v>-</v>
      </c>
      <c r="F14" t="str">
        <f>исходные!$X$34</f>
        <v>-</v>
      </c>
      <c r="G14" s="21" t="str">
        <f>исходные!$X$35</f>
        <v>-</v>
      </c>
      <c r="H14" t="str">
        <f>исходные!$X$36</f>
        <v>-</v>
      </c>
      <c r="I14" t="str">
        <f>исходные!$X$37</f>
        <v>-</v>
      </c>
      <c r="J14" t="str">
        <f>исходные!$X$38</f>
        <v>-</v>
      </c>
      <c r="K14" t="str">
        <f>исходные!$X$39</f>
        <v>-</v>
      </c>
      <c r="L14" s="21" t="str">
        <f>исходные!$X$40</f>
        <v>-</v>
      </c>
      <c r="M14" s="21" t="str">
        <f>исходные!$X$41</f>
        <v>-</v>
      </c>
      <c r="N14" s="21">
        <f>исходные!$X$42</f>
        <v>0</v>
      </c>
      <c r="O14" s="21" t="str">
        <f>исходные!$X$44</f>
        <v>Параметры могут быть использованы для расчета нормативной стоимости.</v>
      </c>
      <c r="P14" s="21"/>
      <c r="Q14">
        <f t="shared" si="0"/>
        <v>24</v>
      </c>
      <c r="S14" t="s">
        <v>81</v>
      </c>
      <c r="T14" t="str">
        <f>исходные!$X$47</f>
        <v>-</v>
      </c>
    </row>
    <row r="15" spans="1:20" ht="15.4" hidden="1" customHeight="1" x14ac:dyDescent="0.25">
      <c r="A15" s="48"/>
      <c r="B15">
        <f>исходные!$Z$4</f>
        <v>0</v>
      </c>
      <c r="C15" t="str">
        <f>исходные!$Z$31</f>
        <v>-</v>
      </c>
      <c r="D15" t="str">
        <f>исходные!$Z$32</f>
        <v>-</v>
      </c>
      <c r="E15" t="str">
        <f>исходные!$Z$33</f>
        <v>-</v>
      </c>
      <c r="F15" t="str">
        <f>исходные!$Z$34</f>
        <v>-</v>
      </c>
      <c r="G15" s="21" t="str">
        <f>исходные!$Z$35</f>
        <v>-</v>
      </c>
      <c r="H15" t="str">
        <f>исходные!$Z$36</f>
        <v>-</v>
      </c>
      <c r="I15" t="str">
        <f>исходные!$Z$37</f>
        <v>-</v>
      </c>
      <c r="J15" t="str">
        <f>исходные!$Z$38</f>
        <v>-</v>
      </c>
      <c r="K15" t="str">
        <f>исходные!$Z$39</f>
        <v>-</v>
      </c>
      <c r="L15" s="21" t="str">
        <f>исходные!$Z$40</f>
        <v>-</v>
      </c>
      <c r="M15" s="21" t="str">
        <f>исходные!$Z$41</f>
        <v>-</v>
      </c>
      <c r="N15" s="21">
        <f>исходные!$Z$42</f>
        <v>0</v>
      </c>
      <c r="O15" s="21" t="str">
        <f>исходные!$Z$44</f>
        <v>Параметры могут быть использованы для расчета нормативной стоимости.</v>
      </c>
      <c r="P15" s="21"/>
      <c r="Q15">
        <f t="shared" si="0"/>
        <v>26</v>
      </c>
      <c r="S15" t="s">
        <v>83</v>
      </c>
      <c r="T15" t="str">
        <f>исходные!$Z$47</f>
        <v>-</v>
      </c>
    </row>
    <row r="16" spans="1:20" ht="15.4" hidden="1" customHeight="1" x14ac:dyDescent="0.25">
      <c r="A16" s="48"/>
      <c r="B16">
        <f>исходные!$AB$4</f>
        <v>0</v>
      </c>
      <c r="C16" t="str">
        <f>исходные!$AB$31</f>
        <v>-</v>
      </c>
      <c r="D16" t="str">
        <f>исходные!$AB$32</f>
        <v>-</v>
      </c>
      <c r="E16" t="str">
        <f>исходные!$AB$33</f>
        <v>-</v>
      </c>
      <c r="F16" t="str">
        <f>исходные!$AB$34</f>
        <v>-</v>
      </c>
      <c r="G16" s="21" t="str">
        <f>исходные!$AB$35</f>
        <v>-</v>
      </c>
      <c r="H16" t="str">
        <f>исходные!$AB$36</f>
        <v>-</v>
      </c>
      <c r="I16" t="str">
        <f>исходные!$AB$37</f>
        <v>-</v>
      </c>
      <c r="J16" t="str">
        <f>исходные!$AB$38</f>
        <v>-</v>
      </c>
      <c r="K16" t="str">
        <f>исходные!$AB$39</f>
        <v>-</v>
      </c>
      <c r="L16" s="21" t="str">
        <f>исходные!$AB$40</f>
        <v>-</v>
      </c>
      <c r="M16" s="21" t="str">
        <f>исходные!$AB$41</f>
        <v>-</v>
      </c>
      <c r="N16" s="21">
        <f>исходные!$AB$42</f>
        <v>0</v>
      </c>
      <c r="O16" s="21" t="str">
        <f>исходные!$AB$44</f>
        <v>Параметры могут быть использованы для расчета нормативной стоимости.</v>
      </c>
      <c r="P16" s="21"/>
      <c r="Q16">
        <f t="shared" si="0"/>
        <v>28</v>
      </c>
      <c r="S16" t="s">
        <v>85</v>
      </c>
      <c r="T16" t="str">
        <f>исходные!$AB$47</f>
        <v>-</v>
      </c>
    </row>
    <row r="17" spans="1:20" ht="15.4" hidden="1" customHeight="1" x14ac:dyDescent="0.25">
      <c r="A17" s="48"/>
      <c r="B17">
        <f>исходные!$AD$4</f>
        <v>0</v>
      </c>
      <c r="C17" t="str">
        <f>исходные!$AD$31</f>
        <v>-</v>
      </c>
      <c r="D17" t="str">
        <f>исходные!$AD$32</f>
        <v>-</v>
      </c>
      <c r="E17" t="str">
        <f>исходные!$AD$33</f>
        <v>-</v>
      </c>
      <c r="F17" t="str">
        <f>исходные!$AD$34</f>
        <v>-</v>
      </c>
      <c r="G17" s="21" t="str">
        <f>исходные!$AD$35</f>
        <v>-</v>
      </c>
      <c r="H17" t="str">
        <f>исходные!$AD$36</f>
        <v>-</v>
      </c>
      <c r="I17" t="str">
        <f>исходные!$AD$37</f>
        <v>-</v>
      </c>
      <c r="J17" t="str">
        <f>исходные!$AD$38</f>
        <v>-</v>
      </c>
      <c r="K17" t="str">
        <f>исходные!$AD$39</f>
        <v>-</v>
      </c>
      <c r="L17" s="21" t="str">
        <f>исходные!$AD$40</f>
        <v>-</v>
      </c>
      <c r="M17" s="21" t="str">
        <f>исходные!$AD$41</f>
        <v>-</v>
      </c>
      <c r="N17" s="21">
        <f>исходные!$AD$42</f>
        <v>0</v>
      </c>
      <c r="O17" s="21" t="str">
        <f>исходные!$AD$44</f>
        <v>Параметры могут быть использованы для расчета нормативной стоимости.</v>
      </c>
      <c r="P17" s="21"/>
      <c r="Q17">
        <f t="shared" si="0"/>
        <v>30</v>
      </c>
      <c r="S17" t="s">
        <v>87</v>
      </c>
      <c r="T17" t="str">
        <f>исходные!$AD$47</f>
        <v>-</v>
      </c>
    </row>
    <row r="18" spans="1:20" ht="15.4" hidden="1" customHeight="1" x14ac:dyDescent="0.25">
      <c r="A18" s="48"/>
      <c r="B18">
        <f>исходные!$AF$4</f>
        <v>0</v>
      </c>
      <c r="C18" t="str">
        <f>исходные!$AF$31</f>
        <v>-</v>
      </c>
      <c r="D18" t="str">
        <f>исходные!$AF$32</f>
        <v>-</v>
      </c>
      <c r="E18" t="str">
        <f>исходные!$AF$33</f>
        <v>-</v>
      </c>
      <c r="F18" t="str">
        <f>исходные!$AF$34</f>
        <v>-</v>
      </c>
      <c r="G18" s="21" t="str">
        <f>исходные!$AF$35</f>
        <v>-</v>
      </c>
      <c r="H18" t="str">
        <f>исходные!$AF$36</f>
        <v>-</v>
      </c>
      <c r="I18" t="str">
        <f>исходные!$AF$37</f>
        <v>-</v>
      </c>
      <c r="J18" t="str">
        <f>исходные!$AF$38</f>
        <v>-</v>
      </c>
      <c r="K18" t="str">
        <f>исходные!$AF$39</f>
        <v>-</v>
      </c>
      <c r="L18" s="21" t="str">
        <f>исходные!$AF$40</f>
        <v>-</v>
      </c>
      <c r="M18" s="21" t="str">
        <f>исходные!$AF$41</f>
        <v>-</v>
      </c>
      <c r="N18" s="21">
        <f>исходные!$AF$42</f>
        <v>0</v>
      </c>
      <c r="O18" s="21">
        <f>исходные!$AF$44</f>
        <v>0</v>
      </c>
      <c r="P18" s="21"/>
      <c r="Q18">
        <f t="shared" si="0"/>
        <v>32</v>
      </c>
      <c r="S18" t="s">
        <v>89</v>
      </c>
      <c r="T18" t="str">
        <f>исходные!$AF$47</f>
        <v>-</v>
      </c>
    </row>
    <row r="19" spans="1:20" ht="15.4" hidden="1" customHeight="1" x14ac:dyDescent="0.25">
      <c r="A19" s="48"/>
      <c r="B19">
        <f>исходные!$AH$4</f>
        <v>0</v>
      </c>
      <c r="C19" t="str">
        <f>исходные!$AH$31</f>
        <v>-</v>
      </c>
      <c r="D19" t="str">
        <f>исходные!$AH$32</f>
        <v>-</v>
      </c>
      <c r="E19" t="str">
        <f>исходные!$AH$33</f>
        <v>-</v>
      </c>
      <c r="F19" t="str">
        <f>исходные!$AH$34</f>
        <v>-</v>
      </c>
      <c r="G19" s="21" t="str">
        <f>исходные!$AH$35</f>
        <v>-</v>
      </c>
      <c r="H19" t="str">
        <f>исходные!$AH$36</f>
        <v>-</v>
      </c>
      <c r="I19" t="str">
        <f>исходные!$AH$37</f>
        <v>-</v>
      </c>
      <c r="J19" t="str">
        <f>исходные!$AH$38</f>
        <v>-</v>
      </c>
      <c r="K19" t="str">
        <f>исходные!$AH$39</f>
        <v>-</v>
      </c>
      <c r="L19" s="21" t="str">
        <f>исходные!$AH$40</f>
        <v>-</v>
      </c>
      <c r="M19" s="21" t="str">
        <f>исходные!$AH$41</f>
        <v>-</v>
      </c>
      <c r="N19" s="21">
        <f>исходные!$AH$42</f>
        <v>0</v>
      </c>
      <c r="O19" s="21">
        <f>исходные!$AH$44</f>
        <v>0</v>
      </c>
      <c r="P19" s="21"/>
      <c r="Q19">
        <f t="shared" si="0"/>
        <v>34</v>
      </c>
      <c r="S19" t="s">
        <v>91</v>
      </c>
      <c r="T19" t="str">
        <f>исходные!$AH$47</f>
        <v>-</v>
      </c>
    </row>
    <row r="20" spans="1:20" ht="15.4" hidden="1" customHeight="1" x14ac:dyDescent="0.25">
      <c r="A20" s="48"/>
      <c r="B20">
        <f>исходные!$AJ$4</f>
        <v>0</v>
      </c>
      <c r="C20" t="str">
        <f>исходные!$AJ$31</f>
        <v>-</v>
      </c>
      <c r="D20" t="str">
        <f>исходные!$AJ$32</f>
        <v>-</v>
      </c>
      <c r="E20" t="str">
        <f>исходные!$AJ$33</f>
        <v>-</v>
      </c>
      <c r="F20" t="str">
        <f>исходные!$AJ$34</f>
        <v>-</v>
      </c>
      <c r="G20" s="21" t="str">
        <f>исходные!$AJ$35</f>
        <v>-</v>
      </c>
      <c r="H20" t="str">
        <f>исходные!$AJ$36</f>
        <v>-</v>
      </c>
      <c r="I20" t="str">
        <f>исходные!$AJ$37</f>
        <v>-</v>
      </c>
      <c r="J20" t="str">
        <f>исходные!$AJ$38</f>
        <v>-</v>
      </c>
      <c r="K20" t="str">
        <f>исходные!$AJ$39</f>
        <v>-</v>
      </c>
      <c r="L20" s="21" t="str">
        <f>исходные!$AJ$40</f>
        <v>-</v>
      </c>
      <c r="M20" s="21" t="str">
        <f>исходные!$AJ$41</f>
        <v>-</v>
      </c>
      <c r="N20" s="21">
        <f>исходные!$AJ$42</f>
        <v>0</v>
      </c>
      <c r="O20" s="21">
        <f>исходные!$AJ$44</f>
        <v>0</v>
      </c>
      <c r="P20" s="21"/>
      <c r="Q20">
        <f t="shared" si="0"/>
        <v>36</v>
      </c>
      <c r="S20" t="s">
        <v>93</v>
      </c>
      <c r="T20" t="str">
        <f>исходные!$AJ$47</f>
        <v>-</v>
      </c>
    </row>
    <row r="21" spans="1:20" ht="15.4" hidden="1" customHeight="1" x14ac:dyDescent="0.25">
      <c r="A21" s="48"/>
      <c r="B21">
        <f>исходные!$AL$4</f>
        <v>0</v>
      </c>
      <c r="C21" t="str">
        <f>исходные!$AL$31</f>
        <v>-</v>
      </c>
      <c r="D21" t="str">
        <f>исходные!$AL$32</f>
        <v>-</v>
      </c>
      <c r="E21" t="str">
        <f>исходные!$AL$33</f>
        <v>-</v>
      </c>
      <c r="F21" t="str">
        <f>исходные!$AL$34</f>
        <v>-</v>
      </c>
      <c r="G21" s="21" t="str">
        <f>исходные!$AL$35</f>
        <v>-</v>
      </c>
      <c r="H21" t="str">
        <f>исходные!$AL$36</f>
        <v>-</v>
      </c>
      <c r="I21" t="str">
        <f>исходные!$AL$37</f>
        <v>-</v>
      </c>
      <c r="J21" t="str">
        <f>исходные!$AL$38</f>
        <v>-</v>
      </c>
      <c r="K21" t="str">
        <f>исходные!$AL$39</f>
        <v>-</v>
      </c>
      <c r="L21" s="21" t="str">
        <f>исходные!$AL$40</f>
        <v>-</v>
      </c>
      <c r="M21" s="21" t="str">
        <f>исходные!$AL$41</f>
        <v>-</v>
      </c>
      <c r="N21" s="21">
        <f>исходные!$AL$42</f>
        <v>0</v>
      </c>
      <c r="O21" s="21">
        <f>исходные!$AL$44</f>
        <v>0</v>
      </c>
      <c r="P21" s="21"/>
      <c r="Q21">
        <f t="shared" si="0"/>
        <v>38</v>
      </c>
      <c r="S21" t="s">
        <v>95</v>
      </c>
      <c r="T21" t="str">
        <f>исходные!$AL$47</f>
        <v>-</v>
      </c>
    </row>
    <row r="22" spans="1:20" ht="15.4" hidden="1" customHeight="1" x14ac:dyDescent="0.25">
      <c r="A22" s="48"/>
      <c r="B22">
        <f>исходные!$AN$4</f>
        <v>0</v>
      </c>
      <c r="C22" t="str">
        <f>исходные!$AN$31</f>
        <v>-</v>
      </c>
      <c r="D22" t="str">
        <f>исходные!$AN$32</f>
        <v>-</v>
      </c>
      <c r="E22" t="str">
        <f>исходные!$AN$33</f>
        <v>-</v>
      </c>
      <c r="F22" t="str">
        <f>исходные!$AN$34</f>
        <v>-</v>
      </c>
      <c r="G22" s="21" t="str">
        <f>исходные!$AN$35</f>
        <v>-</v>
      </c>
      <c r="H22" t="str">
        <f>исходные!$AN$36</f>
        <v>-</v>
      </c>
      <c r="I22" t="str">
        <f>исходные!$AN$37</f>
        <v>-</v>
      </c>
      <c r="J22" t="str">
        <f>исходные!$AN$38</f>
        <v>-</v>
      </c>
      <c r="K22" t="str">
        <f>исходные!$AN$39</f>
        <v>-</v>
      </c>
      <c r="L22" s="21" t="str">
        <f>исходные!$AN$40</f>
        <v>-</v>
      </c>
      <c r="M22" s="21" t="str">
        <f>исходные!$AN$41</f>
        <v>-</v>
      </c>
      <c r="N22" s="21">
        <f>исходные!$AN$42</f>
        <v>0</v>
      </c>
      <c r="O22" s="21">
        <f>исходные!$AN$44</f>
        <v>0</v>
      </c>
      <c r="P22" s="21"/>
      <c r="Q22">
        <f t="shared" si="0"/>
        <v>40</v>
      </c>
      <c r="S22" t="s">
        <v>97</v>
      </c>
      <c r="T22" t="str">
        <f>исходные!$AN$47</f>
        <v>-</v>
      </c>
    </row>
    <row r="23" spans="1:20" ht="15.4" hidden="1" customHeight="1" x14ac:dyDescent="0.25">
      <c r="A23" s="48"/>
      <c r="B23">
        <f>исходные!$AP$4</f>
        <v>0</v>
      </c>
      <c r="C23" t="str">
        <f>исходные!$AP$31</f>
        <v>-</v>
      </c>
      <c r="D23" t="str">
        <f>исходные!$AP$32</f>
        <v>-</v>
      </c>
      <c r="E23" t="str">
        <f>исходные!$AP$33</f>
        <v>-</v>
      </c>
      <c r="F23" t="str">
        <f>исходные!$AP$34</f>
        <v>-</v>
      </c>
      <c r="G23" s="21" t="str">
        <f>исходные!$AP$35</f>
        <v>-</v>
      </c>
      <c r="H23" t="str">
        <f>исходные!$AP$36</f>
        <v>-</v>
      </c>
      <c r="I23" t="str">
        <f>исходные!$AP$37</f>
        <v>-</v>
      </c>
      <c r="J23" t="str">
        <f>исходные!$AP$38</f>
        <v>-</v>
      </c>
      <c r="K23" t="str">
        <f>исходные!$AP$39</f>
        <v>-</v>
      </c>
      <c r="L23" s="21" t="str">
        <f>исходные!$AP$40</f>
        <v>-</v>
      </c>
      <c r="M23" s="21" t="str">
        <f>исходные!$AP$41</f>
        <v>-</v>
      </c>
      <c r="N23" s="21">
        <f>исходные!$AP$42</f>
        <v>0</v>
      </c>
      <c r="O23" s="21">
        <f>исходные!$AP$44</f>
        <v>0</v>
      </c>
      <c r="P23" s="21"/>
      <c r="Q23">
        <f t="shared" si="0"/>
        <v>42</v>
      </c>
      <c r="S23" t="s">
        <v>99</v>
      </c>
      <c r="T23" t="str">
        <f>исходные!$AP$47</f>
        <v>-</v>
      </c>
    </row>
    <row r="24" spans="1:20" ht="15.4" hidden="1" customHeight="1" x14ac:dyDescent="0.25">
      <c r="A24" s="48"/>
      <c r="B24">
        <f>исходные!$AR$4</f>
        <v>0</v>
      </c>
      <c r="C24" t="str">
        <f>исходные!$AR$31</f>
        <v>-</v>
      </c>
      <c r="D24" t="str">
        <f>исходные!$AR$32</f>
        <v>-</v>
      </c>
      <c r="E24" t="str">
        <f>исходные!$AR$33</f>
        <v>-</v>
      </c>
      <c r="F24" t="str">
        <f>исходные!$AR$34</f>
        <v>-</v>
      </c>
      <c r="G24" s="21" t="str">
        <f>исходные!$AR$35</f>
        <v>-</v>
      </c>
      <c r="H24" t="str">
        <f>исходные!$AR$36</f>
        <v>-</v>
      </c>
      <c r="I24" t="str">
        <f>исходные!$AR$37</f>
        <v>-</v>
      </c>
      <c r="J24" t="str">
        <f>исходные!$AR$38</f>
        <v>-</v>
      </c>
      <c r="K24" t="str">
        <f>исходные!$AR$39</f>
        <v>-</v>
      </c>
      <c r="L24" s="21" t="str">
        <f>исходные!$AR$40</f>
        <v>-</v>
      </c>
      <c r="M24" s="21" t="str">
        <f>исходные!$AR$41</f>
        <v>-</v>
      </c>
      <c r="N24" s="21">
        <f>исходные!$AR$42</f>
        <v>0</v>
      </c>
      <c r="O24" s="21">
        <f>исходные!$AR$44</f>
        <v>0</v>
      </c>
      <c r="P24" s="21"/>
      <c r="Q24">
        <f t="shared" si="0"/>
        <v>44</v>
      </c>
      <c r="S24" t="s">
        <v>101</v>
      </c>
      <c r="T24" t="str">
        <f>исходные!$AR$47</f>
        <v>-</v>
      </c>
    </row>
    <row r="25" spans="1:20" ht="15.4" hidden="1" customHeight="1" x14ac:dyDescent="0.25">
      <c r="A25" s="48"/>
      <c r="B25">
        <f>исходные!$AT$4</f>
        <v>0</v>
      </c>
      <c r="C25" t="str">
        <f>исходные!$AT$31</f>
        <v>-</v>
      </c>
      <c r="D25" t="str">
        <f>исходные!$AT$32</f>
        <v>-</v>
      </c>
      <c r="E25" t="str">
        <f>исходные!$AT$33</f>
        <v>-</v>
      </c>
      <c r="F25" t="str">
        <f>исходные!$AT$34</f>
        <v>-</v>
      </c>
      <c r="G25" s="21" t="str">
        <f>исходные!$AT$35</f>
        <v>-</v>
      </c>
      <c r="H25" t="str">
        <f>исходные!$AT$36</f>
        <v>-</v>
      </c>
      <c r="I25" t="str">
        <f>исходные!$AT$37</f>
        <v>-</v>
      </c>
      <c r="J25" t="str">
        <f>исходные!$AT$38</f>
        <v>-</v>
      </c>
      <c r="K25" t="str">
        <f>исходные!$AT$39</f>
        <v>-</v>
      </c>
      <c r="L25" s="21" t="str">
        <f>исходные!$AT$40</f>
        <v>-</v>
      </c>
      <c r="M25" s="21" t="str">
        <f>исходные!$AT$41</f>
        <v>-</v>
      </c>
      <c r="N25" s="21">
        <f>исходные!$AT$42</f>
        <v>0</v>
      </c>
      <c r="O25" s="21">
        <f>исходные!$AT$44</f>
        <v>0</v>
      </c>
      <c r="P25" s="21"/>
      <c r="Q25">
        <f t="shared" si="0"/>
        <v>46</v>
      </c>
      <c r="S25" t="s">
        <v>103</v>
      </c>
      <c r="T25" t="str">
        <f>исходные!$AT$47</f>
        <v>-</v>
      </c>
    </row>
    <row r="26" spans="1:20" ht="15.4" hidden="1" customHeight="1" x14ac:dyDescent="0.25">
      <c r="A26" s="48"/>
      <c r="B26">
        <f>исходные!$AV$4</f>
        <v>0</v>
      </c>
      <c r="C26" t="str">
        <f>исходные!$AV$31</f>
        <v>-</v>
      </c>
      <c r="D26" t="str">
        <f>исходные!$AV$32</f>
        <v>-</v>
      </c>
      <c r="E26" t="str">
        <f>исходные!$AV$33</f>
        <v>-</v>
      </c>
      <c r="F26" t="str">
        <f>исходные!$AV$34</f>
        <v>-</v>
      </c>
      <c r="G26" t="str">
        <f>исходные!$AV$35</f>
        <v>-</v>
      </c>
      <c r="H26" t="str">
        <f>исходные!$AV$36</f>
        <v>-</v>
      </c>
      <c r="I26" t="str">
        <f>исходные!$AV$37</f>
        <v>-</v>
      </c>
      <c r="J26" t="str">
        <f>исходные!$AV$38</f>
        <v>-</v>
      </c>
      <c r="K26" t="str">
        <f>исходные!$AV$39</f>
        <v>-</v>
      </c>
      <c r="L26" t="str">
        <f>исходные!$AV$40</f>
        <v>-</v>
      </c>
      <c r="M26" t="str">
        <f>исходные!$AV$41</f>
        <v>-</v>
      </c>
      <c r="N26" s="21">
        <f>исходные!$AV$42</f>
        <v>0</v>
      </c>
      <c r="O26" s="21">
        <f>исходные!$AV$44</f>
        <v>0</v>
      </c>
      <c r="Q26">
        <f t="shared" si="0"/>
        <v>48</v>
      </c>
      <c r="S26" t="s">
        <v>105</v>
      </c>
      <c r="T26" t="str">
        <f>исходные!$AV$47</f>
        <v>-</v>
      </c>
    </row>
    <row r="27" spans="1:20" ht="15.4" hidden="1" customHeight="1" x14ac:dyDescent="0.25">
      <c r="A27" s="48"/>
      <c r="B27">
        <f>исходные!$AX$4</f>
        <v>0</v>
      </c>
      <c r="C27" t="str">
        <f>исходные!$AX$31</f>
        <v>-</v>
      </c>
      <c r="D27" t="str">
        <f>исходные!$AX$32</f>
        <v>-</v>
      </c>
      <c r="E27" t="str">
        <f>исходные!$AX$33</f>
        <v>-</v>
      </c>
      <c r="F27" t="str">
        <f>исходные!$AX$34</f>
        <v>-</v>
      </c>
      <c r="G27" t="str">
        <f>исходные!$AX$35</f>
        <v>-</v>
      </c>
      <c r="H27" t="str">
        <f>исходные!$AX$36</f>
        <v>-</v>
      </c>
      <c r="I27" t="str">
        <f>исходные!$AX$37</f>
        <v>-</v>
      </c>
      <c r="J27" t="str">
        <f>исходные!$AX$38</f>
        <v>-</v>
      </c>
      <c r="K27" t="str">
        <f>исходные!$AX$39</f>
        <v>-</v>
      </c>
      <c r="L27" t="str">
        <f>исходные!$AX$40</f>
        <v>-</v>
      </c>
      <c r="M27" t="str">
        <f>исходные!$AX$41</f>
        <v>-</v>
      </c>
      <c r="N27" s="21">
        <f>исходные!$AX$42</f>
        <v>0</v>
      </c>
      <c r="O27" s="21">
        <f>исходные!$AX$44</f>
        <v>0</v>
      </c>
      <c r="Q27">
        <f t="shared" si="0"/>
        <v>50</v>
      </c>
      <c r="S27" t="s">
        <v>107</v>
      </c>
      <c r="T27" t="str">
        <f>исходные!$AX$47</f>
        <v>-</v>
      </c>
    </row>
    <row r="28" spans="1:20" ht="15.4" hidden="1" customHeight="1" x14ac:dyDescent="0.25">
      <c r="A28" s="48"/>
      <c r="B28">
        <f>исходные!$AZ$4</f>
        <v>0</v>
      </c>
      <c r="C28" t="str">
        <f>исходные!$AZ$31</f>
        <v>-</v>
      </c>
      <c r="D28" t="str">
        <f>исходные!$AZ$32</f>
        <v>-</v>
      </c>
      <c r="E28" t="str">
        <f>исходные!$AZ$33</f>
        <v>-</v>
      </c>
      <c r="F28" t="str">
        <f>исходные!$AZ$34</f>
        <v>-</v>
      </c>
      <c r="G28" t="str">
        <f>исходные!$AZ$35</f>
        <v>-</v>
      </c>
      <c r="H28" t="str">
        <f>исходные!$AZ$36</f>
        <v>-</v>
      </c>
      <c r="I28" t="str">
        <f>исходные!$AZ$37</f>
        <v>-</v>
      </c>
      <c r="J28" t="str">
        <f>исходные!$AZ$38</f>
        <v>-</v>
      </c>
      <c r="K28" t="str">
        <f>исходные!$AZ$39</f>
        <v>-</v>
      </c>
      <c r="L28" t="str">
        <f>исходные!$AZ$40</f>
        <v>-</v>
      </c>
      <c r="M28" t="str">
        <f>исходные!$AZ$41</f>
        <v>-</v>
      </c>
      <c r="N28" s="21">
        <f>исходные!$AZ$42</f>
        <v>0</v>
      </c>
      <c r="O28" s="21">
        <f>исходные!$AZ$44</f>
        <v>0</v>
      </c>
      <c r="Q28">
        <f t="shared" si="0"/>
        <v>52</v>
      </c>
      <c r="S28" t="s">
        <v>109</v>
      </c>
      <c r="T28" t="str">
        <f>исходные!$AZ$47</f>
        <v>-</v>
      </c>
    </row>
    <row r="29" spans="1:20" ht="15.4" hidden="1" customHeight="1" x14ac:dyDescent="0.25">
      <c r="A29" s="48"/>
      <c r="B29">
        <f>исходные!$BB$4</f>
        <v>0</v>
      </c>
      <c r="C29" t="str">
        <f>исходные!$BB$31</f>
        <v>-</v>
      </c>
      <c r="D29" t="str">
        <f>исходные!$BB$32</f>
        <v>-</v>
      </c>
      <c r="E29" t="str">
        <f>исходные!$BB$33</f>
        <v>-</v>
      </c>
      <c r="F29" t="str">
        <f>исходные!$BB$34</f>
        <v>-</v>
      </c>
      <c r="G29" t="str">
        <f>исходные!$BB$35</f>
        <v>-</v>
      </c>
      <c r="H29" t="str">
        <f>исходные!$BB$36</f>
        <v>-</v>
      </c>
      <c r="I29" t="str">
        <f>исходные!$BB$37</f>
        <v>-</v>
      </c>
      <c r="J29" t="str">
        <f>исходные!$BB$38</f>
        <v>-</v>
      </c>
      <c r="K29" t="str">
        <f>исходные!$BB$39</f>
        <v>-</v>
      </c>
      <c r="L29" t="str">
        <f>исходные!$BB$40</f>
        <v>-</v>
      </c>
      <c r="M29" t="str">
        <f>исходные!$BB$41</f>
        <v>-</v>
      </c>
      <c r="N29" s="21">
        <f>исходные!$BB$42</f>
        <v>0</v>
      </c>
      <c r="O29" s="21">
        <f>исходные!$BB$44</f>
        <v>0</v>
      </c>
      <c r="Q29">
        <f t="shared" si="0"/>
        <v>54</v>
      </c>
      <c r="S29" t="s">
        <v>111</v>
      </c>
      <c r="T29" t="str">
        <f>исходные!$BB$47</f>
        <v>-</v>
      </c>
    </row>
    <row r="30" spans="1:20" ht="15.4" hidden="1" customHeight="1" x14ac:dyDescent="0.25">
      <c r="A30" s="48"/>
      <c r="B30">
        <f>исходные!$BD$4</f>
        <v>0</v>
      </c>
      <c r="C30">
        <f>исходные!$BD$31</f>
        <v>0</v>
      </c>
      <c r="D30">
        <f>исходные!$BD$32</f>
        <v>0</v>
      </c>
      <c r="E30">
        <f>исходные!$BD$33</f>
        <v>0</v>
      </c>
      <c r="F30">
        <f>исходные!$BD$34</f>
        <v>0</v>
      </c>
      <c r="G30">
        <f>исходные!$BD$35</f>
        <v>0</v>
      </c>
      <c r="H30">
        <f>исходные!$BD$36</f>
        <v>0</v>
      </c>
      <c r="I30">
        <f>исходные!$BD$37</f>
        <v>0</v>
      </c>
      <c r="J30">
        <f>исходные!$BD$38</f>
        <v>0</v>
      </c>
      <c r="K30">
        <f>исходные!$BD$39</f>
        <v>0</v>
      </c>
      <c r="L30">
        <f>исходные!$BD$40</f>
        <v>0</v>
      </c>
      <c r="M30">
        <f>исходные!$BD$41</f>
        <v>0</v>
      </c>
      <c r="N30" s="21">
        <f>исходные!$BD$42</f>
        <v>0</v>
      </c>
      <c r="O30" s="21">
        <f>исходные!$BD$44</f>
        <v>0</v>
      </c>
      <c r="Q30">
        <f t="shared" si="0"/>
        <v>56</v>
      </c>
      <c r="S30" t="s">
        <v>113</v>
      </c>
      <c r="T30">
        <f>исходные!$BD$47</f>
        <v>0</v>
      </c>
    </row>
    <row r="31" spans="1:20" ht="15.4" hidden="1" customHeight="1" x14ac:dyDescent="0.25">
      <c r="A31" s="48"/>
      <c r="B31">
        <f>исходные!$BF$4</f>
        <v>0</v>
      </c>
      <c r="C31">
        <f>исходные!$BF$31</f>
        <v>0</v>
      </c>
      <c r="D31">
        <f>исходные!$BF$32</f>
        <v>0</v>
      </c>
      <c r="E31">
        <f>исходные!$BF$33</f>
        <v>0</v>
      </c>
      <c r="F31">
        <f>исходные!$BF$34</f>
        <v>0</v>
      </c>
      <c r="G31">
        <f>исходные!$BF$35</f>
        <v>0</v>
      </c>
      <c r="H31">
        <f>исходные!$BF$36</f>
        <v>0</v>
      </c>
      <c r="I31">
        <f>исходные!$BF$37</f>
        <v>0</v>
      </c>
      <c r="J31">
        <f>исходные!$BF$38</f>
        <v>0</v>
      </c>
      <c r="K31">
        <f>исходные!$BF$39</f>
        <v>0</v>
      </c>
      <c r="L31">
        <f>исходные!$BF$40</f>
        <v>0</v>
      </c>
      <c r="M31">
        <f>исходные!$BF$41</f>
        <v>0</v>
      </c>
      <c r="N31" s="21">
        <f>исходные!$BF$42</f>
        <v>0</v>
      </c>
      <c r="O31" s="21">
        <f>исходные!$BF$44</f>
        <v>0</v>
      </c>
      <c r="Q31">
        <f t="shared" si="0"/>
        <v>58</v>
      </c>
      <c r="S31" t="s">
        <v>115</v>
      </c>
      <c r="T31">
        <f>исходные!$BF$47</f>
        <v>0</v>
      </c>
    </row>
    <row r="32" spans="1:20" ht="15.4" hidden="1" customHeight="1" x14ac:dyDescent="0.25">
      <c r="A32" s="48"/>
      <c r="B32">
        <f>исходные!$BH$4</f>
        <v>0</v>
      </c>
      <c r="C32">
        <f>исходные!$BH$31</f>
        <v>0</v>
      </c>
      <c r="D32">
        <f>исходные!$BH$32</f>
        <v>0</v>
      </c>
      <c r="E32">
        <f>исходные!$BH$33</f>
        <v>0</v>
      </c>
      <c r="F32">
        <f>исходные!$BH$34</f>
        <v>0</v>
      </c>
      <c r="G32">
        <f>исходные!$BH$35</f>
        <v>0</v>
      </c>
      <c r="H32">
        <f>исходные!$BH$36</f>
        <v>0</v>
      </c>
      <c r="I32">
        <f>исходные!$BH$37</f>
        <v>0</v>
      </c>
      <c r="J32">
        <f>исходные!$BH$38</f>
        <v>0</v>
      </c>
      <c r="K32">
        <f>исходные!$BH$39</f>
        <v>0</v>
      </c>
      <c r="L32">
        <f>исходные!$BH$40</f>
        <v>0</v>
      </c>
      <c r="M32">
        <f>исходные!$BH$41</f>
        <v>0</v>
      </c>
      <c r="N32" s="21">
        <f>исходные!$BH$42</f>
        <v>0</v>
      </c>
      <c r="O32" s="21">
        <f>исходные!$BH$44</f>
        <v>0</v>
      </c>
      <c r="Q32">
        <f t="shared" si="0"/>
        <v>60</v>
      </c>
      <c r="S32" t="s">
        <v>117</v>
      </c>
      <c r="T32">
        <f>исходные!$BH$47</f>
        <v>0</v>
      </c>
    </row>
    <row r="33" spans="1:20" ht="15.4" hidden="1" customHeight="1" x14ac:dyDescent="0.25">
      <c r="A33" s="48"/>
      <c r="B33">
        <f>исходные!$BJ$4</f>
        <v>0</v>
      </c>
      <c r="C33">
        <f>исходные!$BJ$31</f>
        <v>0</v>
      </c>
      <c r="D33">
        <f>исходные!$BJ$32</f>
        <v>0</v>
      </c>
      <c r="E33">
        <f>исходные!$BJ$33</f>
        <v>0</v>
      </c>
      <c r="F33">
        <f>исходные!$BJ$34</f>
        <v>0</v>
      </c>
      <c r="G33">
        <f>исходные!$BJ$35</f>
        <v>0</v>
      </c>
      <c r="H33">
        <f>исходные!$BJ$36</f>
        <v>0</v>
      </c>
      <c r="I33">
        <f>исходные!$BJ$37</f>
        <v>0</v>
      </c>
      <c r="J33">
        <f>исходные!$BJ$38</f>
        <v>0</v>
      </c>
      <c r="K33">
        <f>исходные!$BJ$39</f>
        <v>0</v>
      </c>
      <c r="L33">
        <f>исходные!$BJ$40</f>
        <v>0</v>
      </c>
      <c r="M33">
        <f>исходные!$BJ$41</f>
        <v>0</v>
      </c>
      <c r="N33" s="21">
        <f>исходные!$BJ$42</f>
        <v>0</v>
      </c>
      <c r="O33" s="21">
        <f>исходные!$BJ$44</f>
        <v>0</v>
      </c>
      <c r="Q33">
        <f t="shared" si="0"/>
        <v>62</v>
      </c>
      <c r="S33" t="s">
        <v>119</v>
      </c>
      <c r="T33">
        <f>исходные!$BJ$47</f>
        <v>0</v>
      </c>
    </row>
    <row r="34" spans="1:20" ht="15.4" hidden="1" customHeight="1" x14ac:dyDescent="0.25">
      <c r="A34" s="48"/>
      <c r="B34">
        <f>исходные!$BL$4</f>
        <v>0</v>
      </c>
      <c r="C34">
        <f>исходные!$BL$31</f>
        <v>0</v>
      </c>
      <c r="D34">
        <f>исходные!$BL$32</f>
        <v>0</v>
      </c>
      <c r="E34">
        <f>исходные!$BL$33</f>
        <v>0</v>
      </c>
      <c r="F34">
        <f>исходные!$BL$34</f>
        <v>0</v>
      </c>
      <c r="G34">
        <f>исходные!$BL$35</f>
        <v>0</v>
      </c>
      <c r="H34">
        <f>исходные!$BL$36</f>
        <v>0</v>
      </c>
      <c r="I34">
        <f>исходные!$BL$37</f>
        <v>0</v>
      </c>
      <c r="J34">
        <f>исходные!$BL$38</f>
        <v>0</v>
      </c>
      <c r="K34">
        <f>исходные!$BL$39</f>
        <v>0</v>
      </c>
      <c r="L34">
        <f>исходные!$BL$40</f>
        <v>0</v>
      </c>
      <c r="M34">
        <f>исходные!$BL$41</f>
        <v>0</v>
      </c>
      <c r="N34" s="21">
        <f>исходные!$BL$42</f>
        <v>0</v>
      </c>
      <c r="O34" s="21">
        <f>исходные!$BL$44</f>
        <v>0</v>
      </c>
      <c r="Q34">
        <f t="shared" si="0"/>
        <v>64</v>
      </c>
      <c r="S34" t="s">
        <v>121</v>
      </c>
      <c r="T34">
        <f>исходные!$BL$47</f>
        <v>0</v>
      </c>
    </row>
    <row r="35" spans="1:20" ht="15.4" hidden="1" customHeight="1" x14ac:dyDescent="0.25">
      <c r="A35" s="48"/>
      <c r="B35">
        <f>исходные!$BN$4</f>
        <v>0</v>
      </c>
      <c r="C35">
        <f>исходные!$BN$31</f>
        <v>0</v>
      </c>
      <c r="D35">
        <f>исходные!$BN$32</f>
        <v>0</v>
      </c>
      <c r="E35">
        <f>исходные!$BN$33</f>
        <v>0</v>
      </c>
      <c r="F35">
        <f>исходные!$BN$34</f>
        <v>0</v>
      </c>
      <c r="G35">
        <f>исходные!$BN$35</f>
        <v>0</v>
      </c>
      <c r="H35">
        <f>исходные!$BN$36</f>
        <v>0</v>
      </c>
      <c r="I35">
        <f>исходные!$BN$37</f>
        <v>0</v>
      </c>
      <c r="J35">
        <f>исходные!$BN$38</f>
        <v>0</v>
      </c>
      <c r="K35">
        <f>исходные!$BN$39</f>
        <v>0</v>
      </c>
      <c r="L35">
        <f>исходные!$BN$40</f>
        <v>0</v>
      </c>
      <c r="M35">
        <f>исходные!$BN$41</f>
        <v>0</v>
      </c>
      <c r="N35" s="21">
        <f>исходные!$BN$42</f>
        <v>0</v>
      </c>
      <c r="O35" s="21">
        <f>исходные!$BN$44</f>
        <v>0</v>
      </c>
      <c r="Q35">
        <f t="shared" si="0"/>
        <v>66</v>
      </c>
      <c r="S35" t="s">
        <v>123</v>
      </c>
      <c r="T35">
        <f>исходные!$BN$47</f>
        <v>0</v>
      </c>
    </row>
    <row r="36" spans="1:20" ht="15.4" hidden="1" customHeight="1" x14ac:dyDescent="0.25">
      <c r="A36" s="48"/>
      <c r="B36">
        <f>исходные!$BP$4</f>
        <v>0</v>
      </c>
      <c r="C36">
        <f>исходные!$BP$31</f>
        <v>0</v>
      </c>
      <c r="D36">
        <f>исходные!$BP$32</f>
        <v>0</v>
      </c>
      <c r="E36">
        <f>исходные!$BP$33</f>
        <v>0</v>
      </c>
      <c r="F36">
        <f>исходные!$BP$34</f>
        <v>0</v>
      </c>
      <c r="G36">
        <f>исходные!$BP$35</f>
        <v>0</v>
      </c>
      <c r="H36">
        <f>исходные!$BP$36</f>
        <v>0</v>
      </c>
      <c r="I36">
        <f>исходные!$BP$37</f>
        <v>0</v>
      </c>
      <c r="J36">
        <f>исходные!$BP$38</f>
        <v>0</v>
      </c>
      <c r="K36">
        <f>исходные!$BP$39</f>
        <v>0</v>
      </c>
      <c r="L36">
        <f>исходные!$BP$40</f>
        <v>0</v>
      </c>
      <c r="M36">
        <f>исходные!$BP$41</f>
        <v>0</v>
      </c>
      <c r="N36" s="21">
        <f>исходные!$BP$42</f>
        <v>0</v>
      </c>
      <c r="O36" s="21">
        <f>исходные!$BP$44</f>
        <v>0</v>
      </c>
      <c r="Q36">
        <f t="shared" si="0"/>
        <v>68</v>
      </c>
      <c r="S36" t="s">
        <v>125</v>
      </c>
      <c r="T36">
        <f>исходные!$BP$47</f>
        <v>0</v>
      </c>
    </row>
    <row r="37" spans="1:20" ht="15.4" hidden="1" customHeight="1" x14ac:dyDescent="0.25">
      <c r="A37" s="48"/>
      <c r="B37">
        <f>исходные!$BR$4</f>
        <v>0</v>
      </c>
      <c r="C37">
        <f>исходные!$BR$31</f>
        <v>0</v>
      </c>
      <c r="D37">
        <f>исходные!$BR$32</f>
        <v>0</v>
      </c>
      <c r="E37">
        <f>исходные!$BR$33</f>
        <v>0</v>
      </c>
      <c r="F37">
        <f>исходные!$BR$34</f>
        <v>0</v>
      </c>
      <c r="G37">
        <f>исходные!$BR$35</f>
        <v>0</v>
      </c>
      <c r="H37">
        <f>исходные!$BR$36</f>
        <v>0</v>
      </c>
      <c r="I37">
        <f>исходные!$BR$37</f>
        <v>0</v>
      </c>
      <c r="J37">
        <f>исходные!$BR$38</f>
        <v>0</v>
      </c>
      <c r="K37">
        <f>исходные!$BR$39</f>
        <v>0</v>
      </c>
      <c r="L37">
        <f>исходные!$BR$40</f>
        <v>0</v>
      </c>
      <c r="M37">
        <f>исходные!$BR$41</f>
        <v>0</v>
      </c>
      <c r="N37" s="21">
        <f>исходные!$BR$42</f>
        <v>0</v>
      </c>
      <c r="O37" s="21">
        <f>исходные!$BR$44</f>
        <v>0</v>
      </c>
      <c r="Q37">
        <f t="shared" si="0"/>
        <v>70</v>
      </c>
      <c r="S37" t="s">
        <v>127</v>
      </c>
      <c r="T37">
        <f>исходные!$BR$47</f>
        <v>0</v>
      </c>
    </row>
    <row r="38" spans="1:20" ht="15.4" hidden="1" customHeight="1" x14ac:dyDescent="0.25">
      <c r="A38" s="48"/>
      <c r="B38">
        <f>исходные!$BT$4</f>
        <v>0</v>
      </c>
      <c r="C38">
        <f>исходные!$BT$31</f>
        <v>0</v>
      </c>
      <c r="D38">
        <f>исходные!$BT$32</f>
        <v>0</v>
      </c>
      <c r="E38">
        <f>исходные!$BT$33</f>
        <v>0</v>
      </c>
      <c r="F38">
        <f>исходные!$BT$34</f>
        <v>0</v>
      </c>
      <c r="G38">
        <f>исходные!$BT$35</f>
        <v>0</v>
      </c>
      <c r="H38">
        <f>исходные!$BT$36</f>
        <v>0</v>
      </c>
      <c r="I38">
        <f>исходные!$BT$37</f>
        <v>0</v>
      </c>
      <c r="J38">
        <f>исходные!$BT$38</f>
        <v>0</v>
      </c>
      <c r="K38">
        <f>исходные!$BT$39</f>
        <v>0</v>
      </c>
      <c r="L38">
        <f>исходные!$BT$40</f>
        <v>0</v>
      </c>
      <c r="M38">
        <f>исходные!$BT$41</f>
        <v>0</v>
      </c>
      <c r="N38" s="21">
        <f>исходные!$BT$42</f>
        <v>0</v>
      </c>
      <c r="O38" s="21">
        <f>исходные!$BT$44</f>
        <v>0</v>
      </c>
      <c r="Q38">
        <f t="shared" si="0"/>
        <v>72</v>
      </c>
      <c r="S38" t="s">
        <v>129</v>
      </c>
      <c r="T38">
        <f>исходные!$BT$47</f>
        <v>0</v>
      </c>
    </row>
    <row r="39" spans="1:20" ht="15.4" hidden="1" customHeight="1" x14ac:dyDescent="0.25">
      <c r="A39" s="48"/>
      <c r="B39">
        <f>исходные!$BV$4</f>
        <v>0</v>
      </c>
      <c r="C39">
        <f>исходные!$BV$31</f>
        <v>0</v>
      </c>
      <c r="D39">
        <f>исходные!$BV$32</f>
        <v>0</v>
      </c>
      <c r="E39">
        <f>исходные!$BV$33</f>
        <v>0</v>
      </c>
      <c r="F39">
        <f>исходные!$BV$34</f>
        <v>0</v>
      </c>
      <c r="G39">
        <f>исходные!$BV$35</f>
        <v>0</v>
      </c>
      <c r="H39">
        <f>исходные!$BV$36</f>
        <v>0</v>
      </c>
      <c r="I39">
        <f>исходные!$BV$37</f>
        <v>0</v>
      </c>
      <c r="J39">
        <f>исходные!$BV$38</f>
        <v>0</v>
      </c>
      <c r="K39">
        <f>исходные!$BV$39</f>
        <v>0</v>
      </c>
      <c r="L39">
        <f>исходные!$BV$40</f>
        <v>0</v>
      </c>
      <c r="M39">
        <f>исходные!$BV$41</f>
        <v>0</v>
      </c>
      <c r="N39" s="21">
        <f>исходные!$BV$42</f>
        <v>0</v>
      </c>
      <c r="O39" s="21">
        <f>исходные!$BV$44</f>
        <v>0</v>
      </c>
      <c r="Q39">
        <f t="shared" si="0"/>
        <v>74</v>
      </c>
      <c r="S39" t="s">
        <v>131</v>
      </c>
      <c r="T39">
        <f>исходные!$BV$47</f>
        <v>0</v>
      </c>
    </row>
    <row r="40" spans="1:20" ht="15.4" hidden="1" customHeight="1" x14ac:dyDescent="0.25">
      <c r="A40" s="48"/>
      <c r="B40">
        <f>исходные!$BX$4</f>
        <v>0</v>
      </c>
      <c r="C40">
        <f>исходные!$BX$31</f>
        <v>0</v>
      </c>
      <c r="D40">
        <f>исходные!$BX$32</f>
        <v>0</v>
      </c>
      <c r="E40">
        <f>исходные!$BX$33</f>
        <v>0</v>
      </c>
      <c r="F40">
        <f>исходные!$BX$34</f>
        <v>0</v>
      </c>
      <c r="G40">
        <f>исходные!$BX$35</f>
        <v>0</v>
      </c>
      <c r="H40">
        <f>исходные!$BX$36</f>
        <v>0</v>
      </c>
      <c r="I40">
        <f>исходные!$BX$37</f>
        <v>0</v>
      </c>
      <c r="J40">
        <f>исходные!$BX$38</f>
        <v>0</v>
      </c>
      <c r="K40">
        <f>исходные!$BX$39</f>
        <v>0</v>
      </c>
      <c r="L40">
        <f>исходные!$BX$40</f>
        <v>0</v>
      </c>
      <c r="M40">
        <f>исходные!$BX$41</f>
        <v>0</v>
      </c>
      <c r="N40" s="21">
        <f>исходные!$BX$42</f>
        <v>0</v>
      </c>
      <c r="O40" s="21">
        <f>исходные!$BX$44</f>
        <v>0</v>
      </c>
      <c r="Q40">
        <f t="shared" si="0"/>
        <v>76</v>
      </c>
      <c r="S40" t="s">
        <v>133</v>
      </c>
      <c r="T40">
        <f>исходные!$BX$47</f>
        <v>0</v>
      </c>
    </row>
    <row r="41" spans="1:20" ht="15.4" hidden="1" customHeight="1" x14ac:dyDescent="0.25">
      <c r="A41" s="48"/>
      <c r="B41">
        <f>исходные!$BZ$4</f>
        <v>0</v>
      </c>
      <c r="C41">
        <f>исходные!$BZ$31</f>
        <v>0</v>
      </c>
      <c r="D41">
        <f>исходные!$BZ$32</f>
        <v>0</v>
      </c>
      <c r="E41">
        <f>исходные!$BZ$33</f>
        <v>0</v>
      </c>
      <c r="F41">
        <f>исходные!$BZ$34</f>
        <v>0</v>
      </c>
      <c r="G41">
        <f>исходные!$BZ$35</f>
        <v>0</v>
      </c>
      <c r="H41">
        <f>исходные!$BZ$36</f>
        <v>0</v>
      </c>
      <c r="I41">
        <f>исходные!$BZ$37</f>
        <v>0</v>
      </c>
      <c r="J41">
        <f>исходные!$BZ$38</f>
        <v>0</v>
      </c>
      <c r="K41">
        <f>исходные!$BZ$39</f>
        <v>0</v>
      </c>
      <c r="L41">
        <f>исходные!$BZ$40</f>
        <v>0</v>
      </c>
      <c r="M41">
        <f>исходные!$BZ$41</f>
        <v>0</v>
      </c>
      <c r="N41" s="21">
        <f>исходные!$BZ$42</f>
        <v>0</v>
      </c>
      <c r="O41" s="21">
        <f>исходные!$BZ$44</f>
        <v>0</v>
      </c>
      <c r="Q41">
        <f t="shared" si="0"/>
        <v>78</v>
      </c>
      <c r="S41" t="s">
        <v>135</v>
      </c>
      <c r="T41">
        <f>исходные!$BZ$47</f>
        <v>0</v>
      </c>
    </row>
    <row r="42" spans="1:20" ht="15.4" hidden="1" customHeight="1" x14ac:dyDescent="0.25">
      <c r="A42" s="48"/>
      <c r="B42">
        <f>исходные!$CB$4</f>
        <v>0</v>
      </c>
      <c r="C42">
        <f>исходные!$CB$31</f>
        <v>0</v>
      </c>
      <c r="D42">
        <f>исходные!$CB$32</f>
        <v>0</v>
      </c>
      <c r="E42">
        <f>исходные!$CB$33</f>
        <v>0</v>
      </c>
      <c r="F42">
        <f>исходные!$CB$34</f>
        <v>0</v>
      </c>
      <c r="G42">
        <f>исходные!$CB$35</f>
        <v>0</v>
      </c>
      <c r="H42">
        <f>исходные!$CB$36</f>
        <v>0</v>
      </c>
      <c r="I42">
        <f>исходные!$CB$37</f>
        <v>0</v>
      </c>
      <c r="J42">
        <f>исходные!$CB$38</f>
        <v>0</v>
      </c>
      <c r="K42">
        <f>исходные!$CB$39</f>
        <v>0</v>
      </c>
      <c r="L42">
        <f>исходные!$CB$40</f>
        <v>0</v>
      </c>
      <c r="M42">
        <f>исходные!$CB$41</f>
        <v>0</v>
      </c>
      <c r="N42" s="21">
        <f>исходные!$CB$42</f>
        <v>0</v>
      </c>
      <c r="O42" s="21">
        <f>исходные!$CB$44</f>
        <v>0</v>
      </c>
      <c r="Q42">
        <f t="shared" si="0"/>
        <v>80</v>
      </c>
      <c r="S42" t="s">
        <v>137</v>
      </c>
      <c r="T42">
        <f>исходные!$CB$47</f>
        <v>0</v>
      </c>
    </row>
    <row r="43" spans="1:20" ht="15.4" hidden="1" customHeight="1" x14ac:dyDescent="0.25">
      <c r="A43" s="48"/>
      <c r="B43">
        <f>исходные!$CD$4</f>
        <v>0</v>
      </c>
      <c r="C43">
        <f>исходные!$CD$31</f>
        <v>0</v>
      </c>
      <c r="D43">
        <f>исходные!$CD$32</f>
        <v>0</v>
      </c>
      <c r="E43">
        <f>исходные!$CD$33</f>
        <v>0</v>
      </c>
      <c r="F43">
        <f>исходные!$CD$34</f>
        <v>0</v>
      </c>
      <c r="G43">
        <f>исходные!$CD$35</f>
        <v>0</v>
      </c>
      <c r="H43">
        <f>исходные!$CD$36</f>
        <v>0</v>
      </c>
      <c r="I43">
        <f>исходные!$CD$37</f>
        <v>0</v>
      </c>
      <c r="J43">
        <f>исходные!$CD$38</f>
        <v>0</v>
      </c>
      <c r="K43">
        <f>исходные!$CD$39</f>
        <v>0</v>
      </c>
      <c r="L43">
        <f>исходные!$CD$40</f>
        <v>0</v>
      </c>
      <c r="M43">
        <f>исходные!$CD$41</f>
        <v>0</v>
      </c>
      <c r="N43" s="21">
        <f>исходные!$CD$42</f>
        <v>0</v>
      </c>
      <c r="O43" s="21">
        <f>исходные!$CD$44</f>
        <v>0</v>
      </c>
      <c r="Q43">
        <f t="shared" si="0"/>
        <v>82</v>
      </c>
      <c r="S43" t="s">
        <v>139</v>
      </c>
      <c r="T43">
        <f>исходные!$CD$47</f>
        <v>0</v>
      </c>
    </row>
    <row r="44" spans="1:20" ht="15.4" hidden="1" customHeight="1" x14ac:dyDescent="0.25">
      <c r="A44" s="48"/>
      <c r="B44">
        <f>исходные!$CF$4</f>
        <v>0</v>
      </c>
      <c r="C44">
        <f>исходные!$CF$31</f>
        <v>0</v>
      </c>
      <c r="D44">
        <f>исходные!$CF$32</f>
        <v>0</v>
      </c>
      <c r="E44">
        <f>исходные!$CF$33</f>
        <v>0</v>
      </c>
      <c r="F44">
        <f>исходные!$CF$34</f>
        <v>0</v>
      </c>
      <c r="G44">
        <f>исходные!$CF$35</f>
        <v>0</v>
      </c>
      <c r="H44">
        <f>исходные!$CF$36</f>
        <v>0</v>
      </c>
      <c r="I44">
        <f>исходные!$CF$37</f>
        <v>0</v>
      </c>
      <c r="J44">
        <f>исходные!$CF$38</f>
        <v>0</v>
      </c>
      <c r="K44">
        <f>исходные!$CF$39</f>
        <v>0</v>
      </c>
      <c r="L44">
        <f>исходные!$CF$40</f>
        <v>0</v>
      </c>
      <c r="M44">
        <f>исходные!$CF$41</f>
        <v>0</v>
      </c>
      <c r="N44" s="21">
        <f>исходные!$CF$42</f>
        <v>0</v>
      </c>
      <c r="O44" s="21">
        <f>исходные!$CF$44</f>
        <v>0</v>
      </c>
      <c r="Q44">
        <f t="shared" si="0"/>
        <v>84</v>
      </c>
      <c r="S44" t="s">
        <v>141</v>
      </c>
      <c r="T44">
        <f>исходные!$CF$47</f>
        <v>0</v>
      </c>
    </row>
    <row r="45" spans="1:20" ht="15.4" hidden="1" customHeight="1" x14ac:dyDescent="0.25">
      <c r="A45" s="48"/>
      <c r="B45">
        <f>исходные!$CH$4</f>
        <v>0</v>
      </c>
      <c r="C45">
        <f>исходные!$CH$31</f>
        <v>0</v>
      </c>
      <c r="D45">
        <f>исходные!$CH$32</f>
        <v>0</v>
      </c>
      <c r="E45">
        <f>исходные!$CH$33</f>
        <v>0</v>
      </c>
      <c r="F45">
        <f>исходные!$CH$34</f>
        <v>0</v>
      </c>
      <c r="G45">
        <f>исходные!$CH$35</f>
        <v>0</v>
      </c>
      <c r="H45">
        <f>исходные!$CH$36</f>
        <v>0</v>
      </c>
      <c r="I45">
        <f>исходные!$CH$37</f>
        <v>0</v>
      </c>
      <c r="J45">
        <f>исходные!$CH$38</f>
        <v>0</v>
      </c>
      <c r="K45">
        <f>исходные!$CH$39</f>
        <v>0</v>
      </c>
      <c r="L45">
        <f>исходные!$CH$40</f>
        <v>0</v>
      </c>
      <c r="M45">
        <f>исходные!$CH$41</f>
        <v>0</v>
      </c>
      <c r="N45" s="21">
        <f>исходные!$CH$42</f>
        <v>0</v>
      </c>
      <c r="O45" s="21">
        <f>исходные!$CH$44</f>
        <v>0</v>
      </c>
      <c r="Q45">
        <f t="shared" si="0"/>
        <v>86</v>
      </c>
      <c r="S45" t="s">
        <v>143</v>
      </c>
      <c r="T45">
        <f>исходные!$CH$47</f>
        <v>0</v>
      </c>
    </row>
    <row r="46" spans="1:20" ht="15.4" hidden="1" customHeight="1" x14ac:dyDescent="0.25">
      <c r="A46" s="48"/>
      <c r="B46">
        <f>исходные!$CJ$4</f>
        <v>0</v>
      </c>
      <c r="C46">
        <f>исходные!$CJ$31</f>
        <v>0</v>
      </c>
      <c r="D46">
        <f>исходные!$CJ$32</f>
        <v>0</v>
      </c>
      <c r="E46">
        <f>исходные!$CJ$33</f>
        <v>0</v>
      </c>
      <c r="F46">
        <f>исходные!$CJ$34</f>
        <v>0</v>
      </c>
      <c r="G46">
        <f>исходные!$CJ$35</f>
        <v>0</v>
      </c>
      <c r="H46">
        <f>исходные!$CJ$36</f>
        <v>0</v>
      </c>
      <c r="I46">
        <f>исходные!$CJ$37</f>
        <v>0</v>
      </c>
      <c r="J46">
        <f>исходные!$CJ$38</f>
        <v>0</v>
      </c>
      <c r="K46">
        <f>исходные!$CJ$39</f>
        <v>0</v>
      </c>
      <c r="L46">
        <f>исходные!$CJ$40</f>
        <v>0</v>
      </c>
      <c r="M46">
        <f>исходные!$CJ$41</f>
        <v>0</v>
      </c>
      <c r="N46" s="21">
        <f>исходные!$CJ$42</f>
        <v>0</v>
      </c>
      <c r="O46" s="21">
        <f>исходные!$CJ$44</f>
        <v>0</v>
      </c>
      <c r="Q46">
        <f t="shared" si="0"/>
        <v>88</v>
      </c>
      <c r="S46" t="s">
        <v>145</v>
      </c>
      <c r="T46">
        <f>исходные!$CJ$47</f>
        <v>0</v>
      </c>
    </row>
    <row r="47" spans="1:20" ht="15.4" hidden="1" customHeight="1" x14ac:dyDescent="0.25">
      <c r="A47" s="48" t="s">
        <v>148</v>
      </c>
      <c r="B47">
        <f>исходные!$D$4</f>
        <v>0</v>
      </c>
      <c r="C47" t="str">
        <f>исходные!$E$31</f>
        <v>-</v>
      </c>
      <c r="D47" t="str">
        <f>исходные!$E$32</f>
        <v>-</v>
      </c>
      <c r="E47" t="str">
        <f>исходные!$E$33</f>
        <v>-</v>
      </c>
      <c r="F47" t="str">
        <f>исходные!$E$34</f>
        <v>-</v>
      </c>
      <c r="G47" s="21" t="str">
        <f>исходные!$E$35</f>
        <v>-</v>
      </c>
      <c r="H47" t="str">
        <f>исходные!$E$36</f>
        <v>-</v>
      </c>
      <c r="I47" t="str">
        <f>исходные!$E$37</f>
        <v>-</v>
      </c>
      <c r="J47" t="str">
        <f>исходные!$E$38</f>
        <v>-</v>
      </c>
      <c r="K47" t="str">
        <f>исходные!$E$39</f>
        <v>-</v>
      </c>
      <c r="L47" s="21" t="str">
        <f>исходные!$E$40</f>
        <v>-</v>
      </c>
      <c r="M47" s="21" t="str">
        <f>исходные!$E$41</f>
        <v>-</v>
      </c>
      <c r="N47" s="21">
        <f>исходные!$E$42</f>
        <v>0</v>
      </c>
      <c r="O47" s="21">
        <f>исходные!$E$44</f>
        <v>0</v>
      </c>
      <c r="P47" s="21"/>
      <c r="Q47">
        <f>5</f>
        <v>5</v>
      </c>
      <c r="S47" t="s">
        <v>146</v>
      </c>
      <c r="T47" t="str">
        <f>исходные!$E$47</f>
        <v>-</v>
      </c>
    </row>
    <row r="48" spans="1:20" ht="15.4" hidden="1" customHeight="1" x14ac:dyDescent="0.25">
      <c r="A48" s="48"/>
      <c r="B48">
        <f>исходные!$F$4</f>
        <v>0</v>
      </c>
      <c r="C48" t="str">
        <f>исходные!$G$31</f>
        <v>-</v>
      </c>
      <c r="D48" t="str">
        <f>исходные!$G$32</f>
        <v>-</v>
      </c>
      <c r="E48" t="str">
        <f>исходные!$G$33</f>
        <v>-</v>
      </c>
      <c r="F48" t="str">
        <f>исходные!$G$34</f>
        <v>-</v>
      </c>
      <c r="G48" s="21" t="str">
        <f>исходные!$G$35</f>
        <v>-</v>
      </c>
      <c r="H48" t="str">
        <f>исходные!$G$36</f>
        <v>-</v>
      </c>
      <c r="I48" t="str">
        <f>исходные!$G$37</f>
        <v>-</v>
      </c>
      <c r="J48" t="str">
        <f>исходные!$G$38</f>
        <v>-</v>
      </c>
      <c r="K48" t="str">
        <f>исходные!$G$39</f>
        <v>-</v>
      </c>
      <c r="L48" s="21" t="str">
        <f>исходные!$G$40</f>
        <v>-</v>
      </c>
      <c r="M48" s="21" t="str">
        <f>исходные!$G$41</f>
        <v>-</v>
      </c>
      <c r="N48" s="21">
        <f>исходные!$G$42</f>
        <v>0</v>
      </c>
      <c r="O48" s="21"/>
      <c r="P48" s="21"/>
      <c r="Q48">
        <f>Q47+2</f>
        <v>7</v>
      </c>
      <c r="S48" s="20" t="s">
        <v>64</v>
      </c>
      <c r="T48" t="str">
        <f>исходные!$G$47</f>
        <v>-</v>
      </c>
    </row>
    <row r="49" spans="1:20" ht="15.4" hidden="1" customHeight="1" x14ac:dyDescent="0.25">
      <c r="A49" s="48"/>
      <c r="B49">
        <f>исходные!$H$4</f>
        <v>0</v>
      </c>
      <c r="C49" t="str">
        <f>исходные!$I$31</f>
        <v>-</v>
      </c>
      <c r="D49" t="str">
        <f>исходные!$I$32</f>
        <v>-</v>
      </c>
      <c r="E49" t="str">
        <f>исходные!$I$33</f>
        <v>-</v>
      </c>
      <c r="F49" t="str">
        <f>исходные!$I$34</f>
        <v>-</v>
      </c>
      <c r="G49" s="21" t="str">
        <f>исходные!$I$35</f>
        <v>-</v>
      </c>
      <c r="H49" t="str">
        <f>исходные!$I$36</f>
        <v>-</v>
      </c>
      <c r="I49" t="str">
        <f>исходные!$I$37</f>
        <v>-</v>
      </c>
      <c r="J49" t="str">
        <f>исходные!$I$38</f>
        <v>-</v>
      </c>
      <c r="K49" t="str">
        <f>исходные!$I$39</f>
        <v>-</v>
      </c>
      <c r="L49" s="21" t="str">
        <f>исходные!$I$40</f>
        <v>-</v>
      </c>
      <c r="M49" s="21" t="str">
        <f>исходные!$I$41</f>
        <v>-</v>
      </c>
      <c r="N49" s="21">
        <f>исходные!$I$42</f>
        <v>0</v>
      </c>
      <c r="O49" s="21"/>
      <c r="P49" s="21"/>
      <c r="Q49">
        <f t="shared" ref="Q49:Q88" si="1">Q48+2</f>
        <v>9</v>
      </c>
      <c r="S49" s="20" t="s">
        <v>66</v>
      </c>
      <c r="T49" t="str">
        <f>исходные!$I$47</f>
        <v>-</v>
      </c>
    </row>
    <row r="50" spans="1:20" ht="15.4" hidden="1" customHeight="1" x14ac:dyDescent="0.25">
      <c r="A50" s="48"/>
      <c r="B50">
        <f>исходные!$J$4</f>
        <v>0</v>
      </c>
      <c r="C50" t="str">
        <f>исходные!$K$31</f>
        <v>-</v>
      </c>
      <c r="D50" t="str">
        <f>исходные!$K$32</f>
        <v>-</v>
      </c>
      <c r="E50" t="str">
        <f>исходные!$K$33</f>
        <v>-</v>
      </c>
      <c r="F50" t="str">
        <f>исходные!$K$34</f>
        <v>-</v>
      </c>
      <c r="G50" s="21" t="str">
        <f>исходные!$K$35</f>
        <v>-</v>
      </c>
      <c r="H50" t="str">
        <f>исходные!$K$36</f>
        <v>-</v>
      </c>
      <c r="I50" t="str">
        <f>исходные!$K$37</f>
        <v>-</v>
      </c>
      <c r="J50" t="str">
        <f>исходные!$K$38</f>
        <v>-</v>
      </c>
      <c r="K50" t="str">
        <f>исходные!$K$39</f>
        <v>-</v>
      </c>
      <c r="L50" s="21" t="str">
        <f>исходные!$K$40</f>
        <v>-</v>
      </c>
      <c r="M50" s="21" t="str">
        <f>исходные!$K$41</f>
        <v>-</v>
      </c>
      <c r="N50" s="21">
        <f>исходные!$K$42</f>
        <v>0</v>
      </c>
      <c r="O50" s="21"/>
      <c r="P50" s="21"/>
      <c r="Q50">
        <f t="shared" si="1"/>
        <v>11</v>
      </c>
      <c r="S50" s="20" t="s">
        <v>68</v>
      </c>
      <c r="T50" t="str">
        <f>исходные!$K$47</f>
        <v>-</v>
      </c>
    </row>
    <row r="51" spans="1:20" ht="15.4" hidden="1" customHeight="1" x14ac:dyDescent="0.25">
      <c r="A51" s="48"/>
      <c r="B51">
        <f>исходные!$L$4</f>
        <v>0</v>
      </c>
      <c r="C51" t="str">
        <f>исходные!$M$31</f>
        <v>-</v>
      </c>
      <c r="D51" t="str">
        <f>исходные!$M$32</f>
        <v>-</v>
      </c>
      <c r="E51" t="str">
        <f>исходные!$M$33</f>
        <v>-</v>
      </c>
      <c r="F51" t="str">
        <f>исходные!$M$34</f>
        <v>-</v>
      </c>
      <c r="G51" s="21" t="str">
        <f>исходные!$M$35</f>
        <v>-</v>
      </c>
      <c r="H51" t="str">
        <f>исходные!$M$36</f>
        <v>-</v>
      </c>
      <c r="I51" t="str">
        <f>исходные!$M$37</f>
        <v>-</v>
      </c>
      <c r="J51" t="str">
        <f>исходные!$M$38</f>
        <v>-</v>
      </c>
      <c r="K51" t="str">
        <f>исходные!$M$39</f>
        <v>-</v>
      </c>
      <c r="L51" s="21" t="str">
        <f>исходные!$M$40</f>
        <v>-</v>
      </c>
      <c r="M51" s="21" t="str">
        <f>исходные!$M$41</f>
        <v>-</v>
      </c>
      <c r="N51" s="21">
        <f>исходные!$M$42</f>
        <v>0</v>
      </c>
      <c r="O51" s="21"/>
      <c r="P51" s="21"/>
      <c r="Q51">
        <f t="shared" si="1"/>
        <v>13</v>
      </c>
      <c r="S51" s="20" t="s">
        <v>70</v>
      </c>
      <c r="T51" t="str">
        <f>исходные!$M$47</f>
        <v>-</v>
      </c>
    </row>
    <row r="52" spans="1:20" ht="15.4" hidden="1" customHeight="1" x14ac:dyDescent="0.25">
      <c r="A52" s="48"/>
      <c r="B52">
        <f>исходные!$N$4</f>
        <v>0</v>
      </c>
      <c r="C52" t="str">
        <f>исходные!$O$31</f>
        <v>-</v>
      </c>
      <c r="D52" t="str">
        <f>исходные!$O$32</f>
        <v>-</v>
      </c>
      <c r="E52" t="str">
        <f>исходные!$O$33</f>
        <v>-</v>
      </c>
      <c r="F52" t="str">
        <f>исходные!$O$34</f>
        <v>-</v>
      </c>
      <c r="G52" s="21" t="str">
        <f>исходные!$O$35</f>
        <v>-</v>
      </c>
      <c r="H52" t="str">
        <f>исходные!$O$36</f>
        <v>-</v>
      </c>
      <c r="I52" t="str">
        <f>исходные!$O$37</f>
        <v>-</v>
      </c>
      <c r="J52" t="str">
        <f>исходные!$O$38</f>
        <v>-</v>
      </c>
      <c r="K52" t="str">
        <f>исходные!$O$39</f>
        <v>-</v>
      </c>
      <c r="L52" s="21" t="str">
        <f>исходные!$O$40</f>
        <v>-</v>
      </c>
      <c r="M52" s="21" t="str">
        <f>исходные!$O$41</f>
        <v>-</v>
      </c>
      <c r="N52" s="21">
        <f>исходные!$O$42</f>
        <v>0</v>
      </c>
      <c r="O52" s="21"/>
      <c r="P52" s="21"/>
      <c r="Q52">
        <f t="shared" si="1"/>
        <v>15</v>
      </c>
      <c r="S52" s="20" t="s">
        <v>72</v>
      </c>
      <c r="T52" t="str">
        <f>исходные!$O$47</f>
        <v>-</v>
      </c>
    </row>
    <row r="53" spans="1:20" ht="15.4" hidden="1" customHeight="1" x14ac:dyDescent="0.25">
      <c r="A53" s="48"/>
      <c r="B53">
        <f>исходные!$P$4</f>
        <v>0</v>
      </c>
      <c r="C53" t="str">
        <f>исходные!$Q$31</f>
        <v>-</v>
      </c>
      <c r="D53" t="str">
        <f>исходные!$Q$32</f>
        <v>-</v>
      </c>
      <c r="E53" t="str">
        <f>исходные!$Q$33</f>
        <v>-</v>
      </c>
      <c r="F53" t="str">
        <f>исходные!$Q$34</f>
        <v>-</v>
      </c>
      <c r="G53" s="21" t="str">
        <f>исходные!$Q$35</f>
        <v>-</v>
      </c>
      <c r="H53" t="str">
        <f>исходные!$Q$36</f>
        <v>-</v>
      </c>
      <c r="I53" t="str">
        <f>исходные!$Q$37</f>
        <v>-</v>
      </c>
      <c r="J53" t="str">
        <f>исходные!$Q$38</f>
        <v>-</v>
      </c>
      <c r="K53" t="str">
        <f>исходные!$Q$39</f>
        <v>-</v>
      </c>
      <c r="L53" s="21" t="str">
        <f>исходные!$Q$40</f>
        <v>-</v>
      </c>
      <c r="M53" s="21" t="str">
        <f>исходные!$Q$41</f>
        <v>-</v>
      </c>
      <c r="N53" s="21">
        <f>исходные!$Q$42</f>
        <v>0</v>
      </c>
      <c r="O53" s="21"/>
      <c r="P53" s="21"/>
      <c r="Q53">
        <f t="shared" si="1"/>
        <v>17</v>
      </c>
      <c r="S53" s="20" t="s">
        <v>74</v>
      </c>
      <c r="T53" t="str">
        <f>исходные!$Q$47</f>
        <v>-</v>
      </c>
    </row>
    <row r="54" spans="1:20" ht="15.4" hidden="1" customHeight="1" x14ac:dyDescent="0.25">
      <c r="A54" s="48"/>
      <c r="B54">
        <f>исходные!$R$4</f>
        <v>0</v>
      </c>
      <c r="C54" t="str">
        <f>исходные!$S$31</f>
        <v>-</v>
      </c>
      <c r="D54" t="str">
        <f>исходные!$S$32</f>
        <v>-</v>
      </c>
      <c r="E54" t="str">
        <f>исходные!$S$33</f>
        <v>-</v>
      </c>
      <c r="F54" t="str">
        <f>исходные!$S$34</f>
        <v>-</v>
      </c>
      <c r="G54" s="21" t="str">
        <f>исходные!$S$35</f>
        <v>-</v>
      </c>
      <c r="H54" t="str">
        <f>исходные!$S$36</f>
        <v>-</v>
      </c>
      <c r="I54" t="str">
        <f>исходные!$S$37</f>
        <v>-</v>
      </c>
      <c r="J54" t="str">
        <f>исходные!$S$38</f>
        <v>-</v>
      </c>
      <c r="K54" t="str">
        <f>исходные!$S$39</f>
        <v>-</v>
      </c>
      <c r="L54" s="21" t="str">
        <f>исходные!$S$40</f>
        <v>-</v>
      </c>
      <c r="M54" s="21" t="str">
        <f>исходные!$S$41</f>
        <v>-</v>
      </c>
      <c r="N54" s="21">
        <f>исходные!$S$42</f>
        <v>0</v>
      </c>
      <c r="O54" s="21"/>
      <c r="P54" s="21"/>
      <c r="Q54">
        <f t="shared" si="1"/>
        <v>19</v>
      </c>
      <c r="S54" s="20" t="s">
        <v>76</v>
      </c>
      <c r="T54" t="str">
        <f>исходные!$S$47</f>
        <v>-</v>
      </c>
    </row>
    <row r="55" spans="1:20" ht="15.4" hidden="1" customHeight="1" x14ac:dyDescent="0.25">
      <c r="A55" s="48"/>
      <c r="B55">
        <f>исходные!$T$4</f>
        <v>0</v>
      </c>
      <c r="C55" t="str">
        <f>исходные!$U$31</f>
        <v>-</v>
      </c>
      <c r="D55" t="str">
        <f>исходные!$U$32</f>
        <v>-</v>
      </c>
      <c r="E55" t="str">
        <f>исходные!$U$33</f>
        <v>-</v>
      </c>
      <c r="F55" t="str">
        <f>исходные!$U$34</f>
        <v>-</v>
      </c>
      <c r="G55" s="21" t="str">
        <f>исходные!$U$35</f>
        <v>-</v>
      </c>
      <c r="H55" t="str">
        <f>исходные!$U$36</f>
        <v>-</v>
      </c>
      <c r="I55" t="str">
        <f>исходные!$U$37</f>
        <v>-</v>
      </c>
      <c r="J55" t="str">
        <f>исходные!$U$38</f>
        <v>-</v>
      </c>
      <c r="K55" t="str">
        <f>исходные!$U$39</f>
        <v>-</v>
      </c>
      <c r="L55" s="21" t="str">
        <f>исходные!$U$40</f>
        <v>-</v>
      </c>
      <c r="M55" s="21" t="str">
        <f>исходные!$U$41</f>
        <v>-</v>
      </c>
      <c r="N55" s="21">
        <f>исходные!$U$42</f>
        <v>0</v>
      </c>
      <c r="O55" s="21"/>
      <c r="P55" s="21"/>
      <c r="Q55">
        <f t="shared" si="1"/>
        <v>21</v>
      </c>
      <c r="S55" s="20" t="s">
        <v>78</v>
      </c>
      <c r="T55" t="str">
        <f>исходные!$U$47</f>
        <v>-</v>
      </c>
    </row>
    <row r="56" spans="1:20" ht="15.4" hidden="1" customHeight="1" x14ac:dyDescent="0.25">
      <c r="A56" s="48"/>
      <c r="B56">
        <f>исходные!$V$4</f>
        <v>0</v>
      </c>
      <c r="C56" t="str">
        <f>исходные!$W$31</f>
        <v>-</v>
      </c>
      <c r="D56" t="str">
        <f>исходные!$W$32</f>
        <v>-</v>
      </c>
      <c r="E56" t="str">
        <f>исходные!$W$33</f>
        <v>-</v>
      </c>
      <c r="F56" t="str">
        <f>исходные!$W$34</f>
        <v>-</v>
      </c>
      <c r="G56" s="21" t="str">
        <f>исходные!$W$35</f>
        <v>-</v>
      </c>
      <c r="H56" t="str">
        <f>исходные!$W$36</f>
        <v>-</v>
      </c>
      <c r="I56" t="str">
        <f>исходные!$W$37</f>
        <v>-</v>
      </c>
      <c r="J56" t="str">
        <f>исходные!$W$38</f>
        <v>-</v>
      </c>
      <c r="K56" t="str">
        <f>исходные!$W$39</f>
        <v>-</v>
      </c>
      <c r="L56" s="21" t="str">
        <f>исходные!$W$40</f>
        <v>-</v>
      </c>
      <c r="M56" s="21" t="str">
        <f>исходные!$W$41</f>
        <v>-</v>
      </c>
      <c r="N56" s="21">
        <f>исходные!$W$42</f>
        <v>0</v>
      </c>
      <c r="O56" s="21"/>
      <c r="P56" s="21"/>
      <c r="Q56">
        <f t="shared" si="1"/>
        <v>23</v>
      </c>
      <c r="S56" s="20" t="s">
        <v>80</v>
      </c>
      <c r="T56" t="str">
        <f>исходные!$W$47</f>
        <v>-</v>
      </c>
    </row>
    <row r="57" spans="1:20" ht="15.4" hidden="1" customHeight="1" x14ac:dyDescent="0.25">
      <c r="A57" s="48"/>
      <c r="B57">
        <f>исходные!$X$4</f>
        <v>0</v>
      </c>
      <c r="C57" t="str">
        <f>исходные!$Y$31</f>
        <v>-</v>
      </c>
      <c r="D57" t="str">
        <f>исходные!$Y$32</f>
        <v>-</v>
      </c>
      <c r="E57" t="str">
        <f>исходные!$Y$33</f>
        <v>-</v>
      </c>
      <c r="F57" t="str">
        <f>исходные!$Y$34</f>
        <v>-</v>
      </c>
      <c r="G57" s="21" t="str">
        <f>исходные!$Y$35</f>
        <v>-</v>
      </c>
      <c r="H57" t="str">
        <f>исходные!$Y$36</f>
        <v>-</v>
      </c>
      <c r="I57" t="str">
        <f>исходные!$Y$37</f>
        <v>-</v>
      </c>
      <c r="J57" t="str">
        <f>исходные!$Y$38</f>
        <v>-</v>
      </c>
      <c r="K57" t="str">
        <f>исходные!$Y$39</f>
        <v>-</v>
      </c>
      <c r="L57" s="21" t="str">
        <f>исходные!$Y$40</f>
        <v>-</v>
      </c>
      <c r="M57" s="21" t="str">
        <f>исходные!$Y$41</f>
        <v>-</v>
      </c>
      <c r="N57" s="21">
        <f>исходные!$Y$42</f>
        <v>0</v>
      </c>
      <c r="O57" s="21"/>
      <c r="P57" s="21"/>
      <c r="Q57">
        <f t="shared" si="1"/>
        <v>25</v>
      </c>
      <c r="S57" s="20" t="s">
        <v>82</v>
      </c>
      <c r="T57" t="str">
        <f>исходные!$Y$47</f>
        <v>-</v>
      </c>
    </row>
    <row r="58" spans="1:20" ht="15.4" hidden="1" customHeight="1" x14ac:dyDescent="0.25">
      <c r="A58" s="48"/>
      <c r="B58">
        <f>исходные!$Z$4</f>
        <v>0</v>
      </c>
      <c r="C58" t="str">
        <f>исходные!$AA$31</f>
        <v>-</v>
      </c>
      <c r="D58" t="str">
        <f>исходные!$AA$32</f>
        <v>-</v>
      </c>
      <c r="E58" t="str">
        <f>исходные!$AA$33</f>
        <v>-</v>
      </c>
      <c r="F58" t="str">
        <f>исходные!$AA$34</f>
        <v>-</v>
      </c>
      <c r="G58" s="21" t="str">
        <f>исходные!$AA$35</f>
        <v>-</v>
      </c>
      <c r="H58" t="str">
        <f>исходные!$AA$36</f>
        <v>-</v>
      </c>
      <c r="I58" t="str">
        <f>исходные!$AA$37</f>
        <v>-</v>
      </c>
      <c r="J58" t="str">
        <f>исходные!$AA$38</f>
        <v>-</v>
      </c>
      <c r="K58" t="str">
        <f>исходные!$AA$39</f>
        <v>-</v>
      </c>
      <c r="L58" s="21" t="str">
        <f>исходные!$AA$40</f>
        <v>-</v>
      </c>
      <c r="M58" s="21" t="str">
        <f>исходные!$AA$41</f>
        <v>-</v>
      </c>
      <c r="N58" s="21">
        <f>исходные!$AA$42</f>
        <v>0</v>
      </c>
      <c r="O58" s="21"/>
      <c r="P58" s="21"/>
      <c r="Q58">
        <f t="shared" si="1"/>
        <v>27</v>
      </c>
      <c r="S58" s="20" t="s">
        <v>84</v>
      </c>
      <c r="T58" t="str">
        <f>исходные!$AA$47</f>
        <v>-</v>
      </c>
    </row>
    <row r="59" spans="1:20" ht="15.4" hidden="1" customHeight="1" x14ac:dyDescent="0.25">
      <c r="A59" s="48"/>
      <c r="B59">
        <f>исходные!$AB$4</f>
        <v>0</v>
      </c>
      <c r="C59" t="str">
        <f>исходные!$AC$31</f>
        <v>-</v>
      </c>
      <c r="D59" t="str">
        <f>исходные!$AC$32</f>
        <v>-</v>
      </c>
      <c r="E59" t="str">
        <f>исходные!$AC$33</f>
        <v>-</v>
      </c>
      <c r="F59" t="str">
        <f>исходные!$AC$34</f>
        <v>-</v>
      </c>
      <c r="G59" s="21" t="str">
        <f>исходные!$AC$35</f>
        <v>-</v>
      </c>
      <c r="H59" t="str">
        <f>исходные!$AC$36</f>
        <v>-</v>
      </c>
      <c r="I59" t="str">
        <f>исходные!$AC$37</f>
        <v>-</v>
      </c>
      <c r="J59" t="str">
        <f>исходные!$AC$38</f>
        <v>-</v>
      </c>
      <c r="K59" t="str">
        <f>исходные!$AC$39</f>
        <v>-</v>
      </c>
      <c r="L59" s="21" t="str">
        <f>исходные!$AC$40</f>
        <v>-</v>
      </c>
      <c r="M59" s="21" t="str">
        <f>исходные!$AC$41</f>
        <v>-</v>
      </c>
      <c r="N59" s="21">
        <f>исходные!$AC$42</f>
        <v>0</v>
      </c>
      <c r="O59" s="21"/>
      <c r="P59" s="21"/>
      <c r="Q59">
        <f t="shared" si="1"/>
        <v>29</v>
      </c>
      <c r="S59" s="20" t="s">
        <v>86</v>
      </c>
      <c r="T59" t="str">
        <f>исходные!$AC$47</f>
        <v>-</v>
      </c>
    </row>
    <row r="60" spans="1:20" ht="15.4" hidden="1" customHeight="1" x14ac:dyDescent="0.25">
      <c r="A60" s="48"/>
      <c r="B60">
        <f>исходные!$AD$4</f>
        <v>0</v>
      </c>
      <c r="C60" t="str">
        <f>исходные!$AE$31</f>
        <v>-</v>
      </c>
      <c r="D60" t="str">
        <f>исходные!$AE$32</f>
        <v>-</v>
      </c>
      <c r="E60" t="str">
        <f>исходные!$AE$33</f>
        <v>-</v>
      </c>
      <c r="F60" t="str">
        <f>исходные!$AE$34</f>
        <v>-</v>
      </c>
      <c r="G60" s="21" t="str">
        <f>исходные!$AE$35</f>
        <v>-</v>
      </c>
      <c r="H60" t="str">
        <f>исходные!$AE$36</f>
        <v>-</v>
      </c>
      <c r="I60" t="str">
        <f>исходные!$AE$37</f>
        <v>-</v>
      </c>
      <c r="J60" t="str">
        <f>исходные!$AE$38</f>
        <v>-</v>
      </c>
      <c r="K60" t="str">
        <f>исходные!$AE$39</f>
        <v>-</v>
      </c>
      <c r="L60" s="21" t="str">
        <f>исходные!$AE$40</f>
        <v>-</v>
      </c>
      <c r="M60" s="21" t="str">
        <f>исходные!$AE$41</f>
        <v>-</v>
      </c>
      <c r="N60" s="21">
        <f>исходные!$AE$42</f>
        <v>0</v>
      </c>
      <c r="O60" s="21"/>
      <c r="P60" s="21"/>
      <c r="Q60">
        <f t="shared" si="1"/>
        <v>31</v>
      </c>
      <c r="S60" s="20" t="s">
        <v>88</v>
      </c>
      <c r="T60" t="str">
        <f>исходные!$AE$47</f>
        <v>-</v>
      </c>
    </row>
    <row r="61" spans="1:20" ht="15.4" hidden="1" customHeight="1" x14ac:dyDescent="0.25">
      <c r="A61" s="48"/>
      <c r="B61">
        <f>исходные!$AF$4</f>
        <v>0</v>
      </c>
      <c r="C61" t="str">
        <f>исходные!$AG$31</f>
        <v>-</v>
      </c>
      <c r="D61" t="str">
        <f>исходные!$AG$32</f>
        <v>-</v>
      </c>
      <c r="E61" t="str">
        <f>исходные!$AG$33</f>
        <v>-</v>
      </c>
      <c r="F61" t="str">
        <f>исходные!$AG$34</f>
        <v>-</v>
      </c>
      <c r="G61" s="21" t="str">
        <f>исходные!$AG$35</f>
        <v>-</v>
      </c>
      <c r="H61" t="str">
        <f>исходные!$AG$36</f>
        <v>-</v>
      </c>
      <c r="I61" t="str">
        <f>исходные!$AG$37</f>
        <v>-</v>
      </c>
      <c r="J61" t="str">
        <f>исходные!$AG$38</f>
        <v>-</v>
      </c>
      <c r="K61" t="str">
        <f>исходные!$AG$39</f>
        <v>-</v>
      </c>
      <c r="L61" s="21" t="str">
        <f>исходные!$AG$40</f>
        <v>-</v>
      </c>
      <c r="M61" s="21" t="str">
        <f>исходные!$AG$41</f>
        <v>-</v>
      </c>
      <c r="N61" s="21">
        <f>исходные!$AG$42</f>
        <v>0</v>
      </c>
      <c r="O61" s="21"/>
      <c r="P61" s="21"/>
      <c r="Q61">
        <f t="shared" si="1"/>
        <v>33</v>
      </c>
      <c r="S61" s="20" t="s">
        <v>90</v>
      </c>
      <c r="T61" t="str">
        <f>исходные!$AG$47</f>
        <v>-</v>
      </c>
    </row>
    <row r="62" spans="1:20" ht="15.4" hidden="1" customHeight="1" x14ac:dyDescent="0.25">
      <c r="A62" s="48"/>
      <c r="B62">
        <f>исходные!$AH$4</f>
        <v>0</v>
      </c>
      <c r="C62" t="str">
        <f>исходные!$AI$31</f>
        <v>-</v>
      </c>
      <c r="D62" t="str">
        <f>исходные!$AI$32</f>
        <v>-</v>
      </c>
      <c r="E62" t="str">
        <f>исходные!$AI$33</f>
        <v>-</v>
      </c>
      <c r="F62" t="str">
        <f>исходные!$AI$34</f>
        <v>-</v>
      </c>
      <c r="G62" s="21" t="str">
        <f>исходные!$AI$35</f>
        <v>-</v>
      </c>
      <c r="H62" t="str">
        <f>исходные!$AI$36</f>
        <v>-</v>
      </c>
      <c r="I62" t="str">
        <f>исходные!$AI$37</f>
        <v>-</v>
      </c>
      <c r="J62" t="str">
        <f>исходные!$AI$38</f>
        <v>-</v>
      </c>
      <c r="K62" t="str">
        <f>исходные!$AI$39</f>
        <v>-</v>
      </c>
      <c r="L62" s="21" t="str">
        <f>исходные!$AI$40</f>
        <v>-</v>
      </c>
      <c r="M62" s="21" t="str">
        <f>исходные!$AI$41</f>
        <v>-</v>
      </c>
      <c r="N62" s="21">
        <f>исходные!$AI$42</f>
        <v>0</v>
      </c>
      <c r="O62" s="21"/>
      <c r="P62" s="21"/>
      <c r="Q62">
        <f t="shared" si="1"/>
        <v>35</v>
      </c>
      <c r="S62" s="20" t="s">
        <v>92</v>
      </c>
      <c r="T62" t="str">
        <f>исходные!$AI$47</f>
        <v>-</v>
      </c>
    </row>
    <row r="63" spans="1:20" ht="15.4" hidden="1" customHeight="1" x14ac:dyDescent="0.25">
      <c r="A63" s="48"/>
      <c r="B63">
        <f>исходные!$AJ$4</f>
        <v>0</v>
      </c>
      <c r="C63" t="str">
        <f>исходные!$AK$31</f>
        <v>-</v>
      </c>
      <c r="D63" t="str">
        <f>исходные!$AK$32</f>
        <v>-</v>
      </c>
      <c r="E63" t="str">
        <f>исходные!$AK$33</f>
        <v>-</v>
      </c>
      <c r="F63" t="str">
        <f>исходные!$AK$34</f>
        <v>-</v>
      </c>
      <c r="G63" s="21" t="str">
        <f>исходные!$AK$35</f>
        <v>-</v>
      </c>
      <c r="H63" t="str">
        <f>исходные!$AK$36</f>
        <v>-</v>
      </c>
      <c r="I63" t="str">
        <f>исходные!$AK$37</f>
        <v>-</v>
      </c>
      <c r="J63" t="str">
        <f>исходные!$AK$38</f>
        <v>-</v>
      </c>
      <c r="K63" t="str">
        <f>исходные!$AK$39</f>
        <v>-</v>
      </c>
      <c r="L63" s="21" t="str">
        <f>исходные!$AK$40</f>
        <v>-</v>
      </c>
      <c r="M63" s="21" t="str">
        <f>исходные!$AK$41</f>
        <v>-</v>
      </c>
      <c r="N63" s="21">
        <f>исходные!$AK$42</f>
        <v>0</v>
      </c>
      <c r="O63" s="21"/>
      <c r="P63" s="21"/>
      <c r="Q63">
        <f t="shared" si="1"/>
        <v>37</v>
      </c>
      <c r="S63" s="20" t="s">
        <v>94</v>
      </c>
      <c r="T63" t="str">
        <f>исходные!$AK$47</f>
        <v>-</v>
      </c>
    </row>
    <row r="64" spans="1:20" ht="15.4" hidden="1" customHeight="1" x14ac:dyDescent="0.25">
      <c r="A64" s="48"/>
      <c r="B64">
        <f>исходные!$AL$4</f>
        <v>0</v>
      </c>
      <c r="C64" t="str">
        <f>исходные!$AM$31</f>
        <v>-</v>
      </c>
      <c r="D64" t="str">
        <f>исходные!$AM$32</f>
        <v>-</v>
      </c>
      <c r="E64" t="str">
        <f>исходные!$AM$33</f>
        <v>-</v>
      </c>
      <c r="F64" t="str">
        <f>исходные!$AM$34</f>
        <v>-</v>
      </c>
      <c r="G64" s="21" t="str">
        <f>исходные!$AM$35</f>
        <v>-</v>
      </c>
      <c r="H64" t="str">
        <f>исходные!$AM$36</f>
        <v>-</v>
      </c>
      <c r="I64" t="str">
        <f>исходные!$AM$37</f>
        <v>-</v>
      </c>
      <c r="J64" t="str">
        <f>исходные!$AM$38</f>
        <v>-</v>
      </c>
      <c r="K64" t="str">
        <f>исходные!$AM$39</f>
        <v>-</v>
      </c>
      <c r="L64" s="21" t="str">
        <f>исходные!$AM$40</f>
        <v>-</v>
      </c>
      <c r="M64" s="21" t="str">
        <f>исходные!$AM$41</f>
        <v>-</v>
      </c>
      <c r="N64" s="21">
        <f>исходные!$AM$42</f>
        <v>0</v>
      </c>
      <c r="O64" s="21"/>
      <c r="P64" s="21"/>
      <c r="Q64">
        <f t="shared" si="1"/>
        <v>39</v>
      </c>
      <c r="S64" s="20" t="s">
        <v>96</v>
      </c>
      <c r="T64" t="str">
        <f>исходные!$AM$47</f>
        <v>-</v>
      </c>
    </row>
    <row r="65" spans="1:20" ht="15.4" hidden="1" customHeight="1" x14ac:dyDescent="0.25">
      <c r="A65" s="48"/>
      <c r="B65">
        <f>исходные!$AN$4</f>
        <v>0</v>
      </c>
      <c r="C65" t="str">
        <f>исходные!$AO$31</f>
        <v>-</v>
      </c>
      <c r="D65" t="str">
        <f>исходные!$AO$32</f>
        <v>-</v>
      </c>
      <c r="E65" t="str">
        <f>исходные!$AO$33</f>
        <v>-</v>
      </c>
      <c r="F65" t="str">
        <f>исходные!$AO$34</f>
        <v>-</v>
      </c>
      <c r="G65" s="21" t="str">
        <f>исходные!$AO$35</f>
        <v>-</v>
      </c>
      <c r="H65" t="str">
        <f>исходные!$AO$36</f>
        <v>-</v>
      </c>
      <c r="I65" t="str">
        <f>исходные!$AO$37</f>
        <v>-</v>
      </c>
      <c r="J65" t="str">
        <f>исходные!$AO$38</f>
        <v>-</v>
      </c>
      <c r="K65" t="str">
        <f>исходные!$AO$39</f>
        <v>-</v>
      </c>
      <c r="L65" s="21" t="str">
        <f>исходные!$AO$40</f>
        <v>-</v>
      </c>
      <c r="M65" s="21" t="str">
        <f>исходные!$AO$41</f>
        <v>-</v>
      </c>
      <c r="N65" s="21">
        <f>исходные!$AO$42</f>
        <v>0</v>
      </c>
      <c r="O65" s="21"/>
      <c r="P65" s="21"/>
      <c r="Q65">
        <f t="shared" si="1"/>
        <v>41</v>
      </c>
      <c r="S65" s="20" t="s">
        <v>98</v>
      </c>
      <c r="T65" t="str">
        <f>исходные!$AO$47</f>
        <v>-</v>
      </c>
    </row>
    <row r="66" spans="1:20" ht="15.4" hidden="1" customHeight="1" x14ac:dyDescent="0.25">
      <c r="A66" s="48"/>
      <c r="B66">
        <f>исходные!$AP$4</f>
        <v>0</v>
      </c>
      <c r="C66" t="str">
        <f>исходные!$AQ$31</f>
        <v>-</v>
      </c>
      <c r="D66" t="str">
        <f>исходные!$AQ$32</f>
        <v>-</v>
      </c>
      <c r="E66" t="str">
        <f>исходные!$AQ$33</f>
        <v>-</v>
      </c>
      <c r="F66" t="str">
        <f>исходные!$AQ$34</f>
        <v>-</v>
      </c>
      <c r="G66" s="21" t="str">
        <f>исходные!$AQ$35</f>
        <v>-</v>
      </c>
      <c r="H66" t="str">
        <f>исходные!$AQ$36</f>
        <v>-</v>
      </c>
      <c r="I66" t="str">
        <f>исходные!$AQ$37</f>
        <v>-</v>
      </c>
      <c r="J66" t="str">
        <f>исходные!$AQ$38</f>
        <v>-</v>
      </c>
      <c r="K66" t="str">
        <f>исходные!$AQ$39</f>
        <v>-</v>
      </c>
      <c r="L66" s="21" t="str">
        <f>исходные!$AQ$40</f>
        <v>-</v>
      </c>
      <c r="M66" s="21" t="str">
        <f>исходные!$AQ$41</f>
        <v>-</v>
      </c>
      <c r="N66" s="21">
        <f>исходные!$AQ$42</f>
        <v>0</v>
      </c>
      <c r="O66" s="21"/>
      <c r="P66" s="21"/>
      <c r="Q66">
        <f t="shared" si="1"/>
        <v>43</v>
      </c>
      <c r="S66" s="20" t="s">
        <v>100</v>
      </c>
      <c r="T66" t="str">
        <f>исходные!$AQ$47</f>
        <v>-</v>
      </c>
    </row>
    <row r="67" spans="1:20" ht="15.4" hidden="1" customHeight="1" x14ac:dyDescent="0.25">
      <c r="A67" s="48"/>
      <c r="B67">
        <f>исходные!$AR$4</f>
        <v>0</v>
      </c>
      <c r="C67" t="str">
        <f>исходные!$AS$31</f>
        <v>-</v>
      </c>
      <c r="D67" t="str">
        <f>исходные!$AS$32</f>
        <v>-</v>
      </c>
      <c r="E67" t="str">
        <f>исходные!$AS$33</f>
        <v>-</v>
      </c>
      <c r="F67" t="str">
        <f>исходные!$AS$34</f>
        <v>-</v>
      </c>
      <c r="G67" s="21" t="str">
        <f>исходные!$AS$35</f>
        <v>-</v>
      </c>
      <c r="H67" t="str">
        <f>исходные!$AS$36</f>
        <v>-</v>
      </c>
      <c r="I67" t="str">
        <f>исходные!$AS$37</f>
        <v>-</v>
      </c>
      <c r="J67" t="str">
        <f>исходные!$AS$38</f>
        <v>-</v>
      </c>
      <c r="K67" t="str">
        <f>исходные!$AS$39</f>
        <v>-</v>
      </c>
      <c r="L67" s="21" t="str">
        <f>исходные!$AS$40</f>
        <v>-</v>
      </c>
      <c r="M67" s="21" t="str">
        <f>исходные!$AS$41</f>
        <v>-</v>
      </c>
      <c r="N67" s="21">
        <f>исходные!$AS$42</f>
        <v>0</v>
      </c>
      <c r="O67" s="21"/>
      <c r="P67" s="21"/>
      <c r="Q67">
        <f t="shared" si="1"/>
        <v>45</v>
      </c>
      <c r="S67" s="20" t="s">
        <v>102</v>
      </c>
      <c r="T67" t="str">
        <f>исходные!$AS$47</f>
        <v>-</v>
      </c>
    </row>
    <row r="68" spans="1:20" ht="15.4" hidden="1" customHeight="1" x14ac:dyDescent="0.25">
      <c r="A68" s="48"/>
      <c r="B68">
        <f>исходные!$AT$4</f>
        <v>0</v>
      </c>
      <c r="C68" t="str">
        <f>исходные!$AU$31</f>
        <v>-</v>
      </c>
      <c r="D68" t="str">
        <f>исходные!$AU$32</f>
        <v>-</v>
      </c>
      <c r="E68" t="str">
        <f>исходные!$AU$33</f>
        <v>-</v>
      </c>
      <c r="F68" t="str">
        <f>исходные!$AU$34</f>
        <v>-</v>
      </c>
      <c r="G68" s="21" t="str">
        <f>исходные!$AU$35</f>
        <v>-</v>
      </c>
      <c r="H68" t="str">
        <f>исходные!$AU$36</f>
        <v>-</v>
      </c>
      <c r="I68" t="str">
        <f>исходные!$AU$37</f>
        <v>-</v>
      </c>
      <c r="J68" t="str">
        <f>исходные!$AU$38</f>
        <v>-</v>
      </c>
      <c r="K68" t="str">
        <f>исходные!$AU$39</f>
        <v>-</v>
      </c>
      <c r="L68" s="21" t="str">
        <f>исходные!$AU$40</f>
        <v>-</v>
      </c>
      <c r="M68" s="21" t="str">
        <f>исходные!$AU$41</f>
        <v>-</v>
      </c>
      <c r="N68" s="21">
        <f>исходные!$AU$42</f>
        <v>0</v>
      </c>
      <c r="O68" s="21"/>
      <c r="P68" s="21"/>
      <c r="Q68">
        <f t="shared" si="1"/>
        <v>47</v>
      </c>
      <c r="S68" s="20" t="s">
        <v>104</v>
      </c>
      <c r="T68" t="str">
        <f>исходные!$AU$47</f>
        <v>-</v>
      </c>
    </row>
    <row r="69" spans="1:20" ht="15.4" hidden="1" customHeight="1" x14ac:dyDescent="0.25">
      <c r="A69" s="48"/>
      <c r="B69">
        <f>исходные!$AV$4</f>
        <v>0</v>
      </c>
      <c r="C69" t="str">
        <f>исходные!$AW$31</f>
        <v>-</v>
      </c>
      <c r="D69" t="str">
        <f>исходные!$AW$32</f>
        <v>-</v>
      </c>
      <c r="E69" t="str">
        <f>исходные!$AW$33</f>
        <v>-</v>
      </c>
      <c r="F69" t="str">
        <f>исходные!$AW$34</f>
        <v>-</v>
      </c>
      <c r="G69" t="str">
        <f>исходные!$AW$35</f>
        <v>-</v>
      </c>
      <c r="H69" t="str">
        <f>исходные!$AW$36</f>
        <v>-</v>
      </c>
      <c r="I69" t="str">
        <f>исходные!$AW$37</f>
        <v>-</v>
      </c>
      <c r="J69" t="str">
        <f>исходные!$AW$38</f>
        <v>-</v>
      </c>
      <c r="K69" t="str">
        <f>исходные!$AW$39</f>
        <v>-</v>
      </c>
      <c r="L69" t="str">
        <f>исходные!$AW$40</f>
        <v>-</v>
      </c>
      <c r="M69" t="str">
        <f>исходные!$AW$41</f>
        <v>-</v>
      </c>
      <c r="N69" s="21">
        <f>исходные!$AW$42</f>
        <v>0</v>
      </c>
      <c r="Q69">
        <f t="shared" si="1"/>
        <v>49</v>
      </c>
      <c r="S69" s="20" t="s">
        <v>106</v>
      </c>
      <c r="T69" t="str">
        <f>исходные!$AW$47</f>
        <v>-</v>
      </c>
    </row>
    <row r="70" spans="1:20" ht="15.4" hidden="1" customHeight="1" x14ac:dyDescent="0.25">
      <c r="A70" s="48"/>
      <c r="B70">
        <f>исходные!$AX$4</f>
        <v>0</v>
      </c>
      <c r="C70" t="str">
        <f>исходные!$AY$31</f>
        <v>-</v>
      </c>
      <c r="D70" t="str">
        <f>исходные!$AY$32</f>
        <v>-</v>
      </c>
      <c r="E70" t="str">
        <f>исходные!$AY$33</f>
        <v>-</v>
      </c>
      <c r="F70" t="str">
        <f>исходные!$AY$34</f>
        <v>-</v>
      </c>
      <c r="G70" t="str">
        <f>исходные!$AY$35</f>
        <v>-</v>
      </c>
      <c r="H70" t="str">
        <f>исходные!$AY$36</f>
        <v>-</v>
      </c>
      <c r="I70" t="str">
        <f>исходные!$AY$37</f>
        <v>-</v>
      </c>
      <c r="J70" t="str">
        <f>исходные!$AY$38</f>
        <v>-</v>
      </c>
      <c r="K70" t="str">
        <f>исходные!$AY$39</f>
        <v>-</v>
      </c>
      <c r="L70" t="str">
        <f>исходные!$AY$40</f>
        <v>-</v>
      </c>
      <c r="M70" t="str">
        <f>исходные!$AY$41</f>
        <v>-</v>
      </c>
      <c r="N70" s="21">
        <f>исходные!$AY$42</f>
        <v>0</v>
      </c>
      <c r="Q70">
        <f t="shared" si="1"/>
        <v>51</v>
      </c>
      <c r="S70" s="20" t="s">
        <v>108</v>
      </c>
      <c r="T70" t="str">
        <f>исходные!$AY$47</f>
        <v>-</v>
      </c>
    </row>
    <row r="71" spans="1:20" ht="15.4" hidden="1" customHeight="1" x14ac:dyDescent="0.25">
      <c r="A71" s="48"/>
      <c r="B71">
        <f>исходные!$AZ$4</f>
        <v>0</v>
      </c>
      <c r="C71" t="str">
        <f>исходные!$BA$31</f>
        <v>-</v>
      </c>
      <c r="D71" t="str">
        <f>исходные!$BA$32</f>
        <v>-</v>
      </c>
      <c r="E71" t="str">
        <f>исходные!$BA$33</f>
        <v>-</v>
      </c>
      <c r="F71" t="str">
        <f>исходные!$BA$34</f>
        <v>-</v>
      </c>
      <c r="G71" t="str">
        <f>исходные!$BA$35</f>
        <v>-</v>
      </c>
      <c r="H71" t="str">
        <f>исходные!$BA$36</f>
        <v>-</v>
      </c>
      <c r="I71" t="str">
        <f>исходные!$BA$37</f>
        <v>-</v>
      </c>
      <c r="J71" t="str">
        <f>исходные!$BA$38</f>
        <v>-</v>
      </c>
      <c r="K71" t="str">
        <f>исходные!$BA$39</f>
        <v>-</v>
      </c>
      <c r="L71" t="str">
        <f>исходные!$BA$40</f>
        <v>-</v>
      </c>
      <c r="M71" t="str">
        <f>исходные!$BA$41</f>
        <v>-</v>
      </c>
      <c r="N71" s="21">
        <f>исходные!$BA$42</f>
        <v>0</v>
      </c>
      <c r="Q71">
        <f t="shared" si="1"/>
        <v>53</v>
      </c>
      <c r="S71" s="20" t="s">
        <v>110</v>
      </c>
      <c r="T71" t="str">
        <f>исходные!$BA$47</f>
        <v>-</v>
      </c>
    </row>
    <row r="72" spans="1:20" ht="15.4" hidden="1" customHeight="1" x14ac:dyDescent="0.25">
      <c r="A72" s="48"/>
      <c r="B72">
        <f>исходные!$BB$4</f>
        <v>0</v>
      </c>
      <c r="C72" t="str">
        <f>исходные!$BC$31</f>
        <v>-</v>
      </c>
      <c r="D72" t="str">
        <f>исходные!$BC$32</f>
        <v>-</v>
      </c>
      <c r="E72" t="str">
        <f>исходные!$BC$33</f>
        <v>-</v>
      </c>
      <c r="F72" t="str">
        <f>исходные!$BC$34</f>
        <v>-</v>
      </c>
      <c r="G72" t="str">
        <f>исходные!$BC$35</f>
        <v>-</v>
      </c>
      <c r="H72" t="str">
        <f>исходные!$BC$36</f>
        <v>-</v>
      </c>
      <c r="I72" t="str">
        <f>исходные!$BC$37</f>
        <v>-</v>
      </c>
      <c r="J72" t="str">
        <f>исходные!$BC$38</f>
        <v>-</v>
      </c>
      <c r="K72" t="str">
        <f>исходные!$BC$39</f>
        <v>-</v>
      </c>
      <c r="L72" t="str">
        <f>исходные!$BC$40</f>
        <v>-</v>
      </c>
      <c r="M72" t="str">
        <f>исходные!$BC$41</f>
        <v>-</v>
      </c>
      <c r="N72" s="21">
        <f>исходные!$BC$42</f>
        <v>0</v>
      </c>
      <c r="Q72">
        <f t="shared" si="1"/>
        <v>55</v>
      </c>
      <c r="S72" s="20" t="s">
        <v>112</v>
      </c>
      <c r="T72" t="str">
        <f>исходные!$BC$47</f>
        <v>-</v>
      </c>
    </row>
    <row r="73" spans="1:20" ht="15.4" hidden="1" customHeight="1" x14ac:dyDescent="0.25">
      <c r="A73" s="48"/>
      <c r="B73">
        <f>исходные!$BD$4</f>
        <v>0</v>
      </c>
      <c r="C73">
        <f>исходные!$BE$31</f>
        <v>0</v>
      </c>
      <c r="D73">
        <f>исходные!$BE$32</f>
        <v>0</v>
      </c>
      <c r="E73">
        <f>исходные!$BE$33</f>
        <v>0</v>
      </c>
      <c r="F73">
        <f>исходные!$BE$34</f>
        <v>0</v>
      </c>
      <c r="G73">
        <f>исходные!$BE$35</f>
        <v>0</v>
      </c>
      <c r="H73">
        <f>исходные!$BE$36</f>
        <v>0</v>
      </c>
      <c r="I73">
        <f>исходные!$BE$37</f>
        <v>0</v>
      </c>
      <c r="J73">
        <f>исходные!$BE$38</f>
        <v>0</v>
      </c>
      <c r="K73">
        <f>исходные!$BE$39</f>
        <v>0</v>
      </c>
      <c r="L73">
        <f>исходные!$BE$40</f>
        <v>0</v>
      </c>
      <c r="M73">
        <f>исходные!$BE$41</f>
        <v>0</v>
      </c>
      <c r="N73" s="21">
        <f>исходные!$BE$42</f>
        <v>0</v>
      </c>
      <c r="Q73">
        <f t="shared" si="1"/>
        <v>57</v>
      </c>
      <c r="S73" s="20" t="s">
        <v>114</v>
      </c>
      <c r="T73">
        <f>исходные!$BE$47</f>
        <v>0</v>
      </c>
    </row>
    <row r="74" spans="1:20" ht="15.4" hidden="1" customHeight="1" x14ac:dyDescent="0.25">
      <c r="A74" s="48"/>
      <c r="B74">
        <f>исходные!$BF$4</f>
        <v>0</v>
      </c>
      <c r="C74">
        <f>исходные!$BG$31</f>
        <v>0</v>
      </c>
      <c r="D74">
        <f>исходные!$BG$32</f>
        <v>0</v>
      </c>
      <c r="E74">
        <f>исходные!$BG$33</f>
        <v>0</v>
      </c>
      <c r="F74">
        <f>исходные!$BG$34</f>
        <v>0</v>
      </c>
      <c r="G74">
        <f>исходные!$BG$35</f>
        <v>0</v>
      </c>
      <c r="H74">
        <f>исходные!$BG$36</f>
        <v>0</v>
      </c>
      <c r="I74">
        <f>исходные!$BG$37</f>
        <v>0</v>
      </c>
      <c r="J74">
        <f>исходные!$BG$38</f>
        <v>0</v>
      </c>
      <c r="K74">
        <f>исходные!$BG$39</f>
        <v>0</v>
      </c>
      <c r="L74">
        <f>исходные!$BG$40</f>
        <v>0</v>
      </c>
      <c r="M74">
        <f>исходные!$BG$41</f>
        <v>0</v>
      </c>
      <c r="N74" s="21">
        <f>исходные!$BG$42</f>
        <v>0</v>
      </c>
      <c r="Q74">
        <f t="shared" si="1"/>
        <v>59</v>
      </c>
      <c r="S74" s="20" t="s">
        <v>116</v>
      </c>
      <c r="T74">
        <f>исходные!$BG$47</f>
        <v>0</v>
      </c>
    </row>
    <row r="75" spans="1:20" ht="15.4" hidden="1" customHeight="1" x14ac:dyDescent="0.25">
      <c r="A75" s="48"/>
      <c r="B75">
        <f>исходные!$BH$4</f>
        <v>0</v>
      </c>
      <c r="C75">
        <f>исходные!$BI$31</f>
        <v>0</v>
      </c>
      <c r="D75">
        <f>исходные!$BI$32</f>
        <v>0</v>
      </c>
      <c r="E75">
        <f>исходные!$BI$33</f>
        <v>0</v>
      </c>
      <c r="F75">
        <f>исходные!$BI$34</f>
        <v>0</v>
      </c>
      <c r="G75">
        <f>исходные!$BI$35</f>
        <v>0</v>
      </c>
      <c r="H75">
        <f>исходные!$BI$36</f>
        <v>0</v>
      </c>
      <c r="I75">
        <f>исходные!$BI$37</f>
        <v>0</v>
      </c>
      <c r="J75">
        <f>исходные!$BI$38</f>
        <v>0</v>
      </c>
      <c r="K75">
        <f>исходные!$BI$39</f>
        <v>0</v>
      </c>
      <c r="L75">
        <f>исходные!$BI$40</f>
        <v>0</v>
      </c>
      <c r="M75">
        <f>исходные!$BI$41</f>
        <v>0</v>
      </c>
      <c r="N75" s="21">
        <f>исходные!$BI$42</f>
        <v>0</v>
      </c>
      <c r="Q75">
        <f t="shared" si="1"/>
        <v>61</v>
      </c>
      <c r="S75" s="20" t="s">
        <v>118</v>
      </c>
      <c r="T75">
        <f>исходные!$BI$47</f>
        <v>0</v>
      </c>
    </row>
    <row r="76" spans="1:20" ht="15.4" hidden="1" customHeight="1" x14ac:dyDescent="0.25">
      <c r="A76" s="48"/>
      <c r="B76">
        <f>исходные!$BJ$4</f>
        <v>0</v>
      </c>
      <c r="C76">
        <f>исходные!$BK$31</f>
        <v>0</v>
      </c>
      <c r="D76">
        <f>исходные!$BK$32</f>
        <v>0</v>
      </c>
      <c r="E76">
        <f>исходные!$BK$33</f>
        <v>0</v>
      </c>
      <c r="F76">
        <f>исходные!$BK$34</f>
        <v>0</v>
      </c>
      <c r="G76">
        <f>исходные!$BK$35</f>
        <v>0</v>
      </c>
      <c r="H76">
        <f>исходные!$BK$36</f>
        <v>0</v>
      </c>
      <c r="I76">
        <f>исходные!$BK$37</f>
        <v>0</v>
      </c>
      <c r="J76">
        <f>исходные!$BK$38</f>
        <v>0</v>
      </c>
      <c r="K76">
        <f>исходные!$BK$39</f>
        <v>0</v>
      </c>
      <c r="L76">
        <f>исходные!$BK$40</f>
        <v>0</v>
      </c>
      <c r="M76">
        <f>исходные!$BK$41</f>
        <v>0</v>
      </c>
      <c r="N76" s="21">
        <f>исходные!$BK$42</f>
        <v>0</v>
      </c>
      <c r="Q76">
        <f t="shared" si="1"/>
        <v>63</v>
      </c>
      <c r="S76" s="20" t="s">
        <v>120</v>
      </c>
      <c r="T76">
        <f>исходные!$BK$47</f>
        <v>0</v>
      </c>
    </row>
    <row r="77" spans="1:20" ht="15.4" hidden="1" customHeight="1" x14ac:dyDescent="0.25">
      <c r="A77" s="48"/>
      <c r="B77">
        <f>исходные!$BL$4</f>
        <v>0</v>
      </c>
      <c r="C77">
        <f>исходные!$BM$31</f>
        <v>0</v>
      </c>
      <c r="D77">
        <f>исходные!$BM$32</f>
        <v>0</v>
      </c>
      <c r="E77">
        <f>исходные!$BM$33</f>
        <v>0</v>
      </c>
      <c r="F77">
        <f>исходные!$BM$34</f>
        <v>0</v>
      </c>
      <c r="G77">
        <f>исходные!$BM$35</f>
        <v>0</v>
      </c>
      <c r="H77">
        <f>исходные!$BM$36</f>
        <v>0</v>
      </c>
      <c r="I77">
        <f>исходные!$BM$37</f>
        <v>0</v>
      </c>
      <c r="J77">
        <f>исходные!$BM$38</f>
        <v>0</v>
      </c>
      <c r="K77">
        <f>исходные!$BM$39</f>
        <v>0</v>
      </c>
      <c r="L77">
        <f>исходные!$BM$40</f>
        <v>0</v>
      </c>
      <c r="M77">
        <f>исходные!$BM$41</f>
        <v>0</v>
      </c>
      <c r="N77" s="21">
        <f>исходные!$BM$42</f>
        <v>0</v>
      </c>
      <c r="Q77">
        <f t="shared" si="1"/>
        <v>65</v>
      </c>
      <c r="S77" s="20" t="s">
        <v>122</v>
      </c>
      <c r="T77">
        <f>исходные!$BM$47</f>
        <v>0</v>
      </c>
    </row>
    <row r="78" spans="1:20" ht="15.4" hidden="1" customHeight="1" x14ac:dyDescent="0.25">
      <c r="A78" s="48"/>
      <c r="B78">
        <f>исходные!$BN$4</f>
        <v>0</v>
      </c>
      <c r="C78">
        <f>исходные!$BO$31</f>
        <v>0</v>
      </c>
      <c r="D78">
        <f>исходные!$BO$32</f>
        <v>0</v>
      </c>
      <c r="E78">
        <f>исходные!$BO$33</f>
        <v>0</v>
      </c>
      <c r="F78">
        <f>исходные!$BO$34</f>
        <v>0</v>
      </c>
      <c r="G78">
        <f>исходные!$BO$35</f>
        <v>0</v>
      </c>
      <c r="H78">
        <f>исходные!$BO$36</f>
        <v>0</v>
      </c>
      <c r="I78">
        <f>исходные!$BO$37</f>
        <v>0</v>
      </c>
      <c r="J78">
        <f>исходные!$BO$38</f>
        <v>0</v>
      </c>
      <c r="K78">
        <f>исходные!$BO$39</f>
        <v>0</v>
      </c>
      <c r="L78">
        <f>исходные!$BO$40</f>
        <v>0</v>
      </c>
      <c r="M78">
        <f>исходные!$BO$41</f>
        <v>0</v>
      </c>
      <c r="N78" s="21">
        <f>исходные!$BO$42</f>
        <v>0</v>
      </c>
      <c r="Q78">
        <f t="shared" si="1"/>
        <v>67</v>
      </c>
      <c r="S78" s="20" t="s">
        <v>124</v>
      </c>
      <c r="T78">
        <f>исходные!$BO$47</f>
        <v>0</v>
      </c>
    </row>
    <row r="79" spans="1:20" ht="15.4" hidden="1" customHeight="1" x14ac:dyDescent="0.25">
      <c r="A79" s="48"/>
      <c r="B79">
        <f>исходные!$BP$4</f>
        <v>0</v>
      </c>
      <c r="C79">
        <f>исходные!$BQ$31</f>
        <v>0</v>
      </c>
      <c r="D79">
        <f>исходные!$BQ$32</f>
        <v>0</v>
      </c>
      <c r="E79">
        <f>исходные!$BQ$33</f>
        <v>0</v>
      </c>
      <c r="F79">
        <f>исходные!$BQ$34</f>
        <v>0</v>
      </c>
      <c r="G79">
        <f>исходные!$BQ$35</f>
        <v>0</v>
      </c>
      <c r="H79">
        <f>исходные!$BQ$36</f>
        <v>0</v>
      </c>
      <c r="I79">
        <f>исходные!$BQ$37</f>
        <v>0</v>
      </c>
      <c r="J79">
        <f>исходные!$BQ$38</f>
        <v>0</v>
      </c>
      <c r="K79">
        <f>исходные!$BQ$39</f>
        <v>0</v>
      </c>
      <c r="L79">
        <f>исходные!$BQ$40</f>
        <v>0</v>
      </c>
      <c r="M79">
        <f>исходные!$BQ$41</f>
        <v>0</v>
      </c>
      <c r="N79" s="21">
        <f>исходные!$BQ$42</f>
        <v>0</v>
      </c>
      <c r="Q79">
        <f t="shared" si="1"/>
        <v>69</v>
      </c>
      <c r="S79" s="20" t="s">
        <v>126</v>
      </c>
      <c r="T79">
        <f>исходные!$BQ$47</f>
        <v>0</v>
      </c>
    </row>
    <row r="80" spans="1:20" ht="15.4" hidden="1" customHeight="1" x14ac:dyDescent="0.25">
      <c r="A80" s="48"/>
      <c r="B80">
        <f>исходные!$BR$4</f>
        <v>0</v>
      </c>
      <c r="C80">
        <f>исходные!$BS$31</f>
        <v>0</v>
      </c>
      <c r="D80">
        <f>исходные!$BS$32</f>
        <v>0</v>
      </c>
      <c r="E80">
        <f>исходные!$BS$33</f>
        <v>0</v>
      </c>
      <c r="F80">
        <f>исходные!$BS$34</f>
        <v>0</v>
      </c>
      <c r="G80">
        <f>исходные!$BS$35</f>
        <v>0</v>
      </c>
      <c r="H80">
        <f>исходные!$BS$36</f>
        <v>0</v>
      </c>
      <c r="I80">
        <f>исходные!$BS$37</f>
        <v>0</v>
      </c>
      <c r="J80">
        <f>исходные!$BS$38</f>
        <v>0</v>
      </c>
      <c r="K80">
        <f>исходные!$BS$39</f>
        <v>0</v>
      </c>
      <c r="L80">
        <f>исходные!$BS$40</f>
        <v>0</v>
      </c>
      <c r="M80">
        <f>исходные!$BS$41</f>
        <v>0</v>
      </c>
      <c r="N80" s="21">
        <f>исходные!$BS$42</f>
        <v>0</v>
      </c>
      <c r="Q80">
        <f t="shared" si="1"/>
        <v>71</v>
      </c>
      <c r="S80" s="20" t="s">
        <v>128</v>
      </c>
      <c r="T80">
        <f>исходные!$BS$47</f>
        <v>0</v>
      </c>
    </row>
    <row r="81" spans="1:20" ht="15.4" hidden="1" customHeight="1" x14ac:dyDescent="0.25">
      <c r="A81" s="48"/>
      <c r="B81">
        <f>исходные!$BT$4</f>
        <v>0</v>
      </c>
      <c r="C81">
        <f>исходные!$BU$31</f>
        <v>0</v>
      </c>
      <c r="D81">
        <f>исходные!$BU$32</f>
        <v>0</v>
      </c>
      <c r="E81">
        <f>исходные!$BU$33</f>
        <v>0</v>
      </c>
      <c r="F81">
        <f>исходные!$BU$34</f>
        <v>0</v>
      </c>
      <c r="G81">
        <f>исходные!$BU$35</f>
        <v>0</v>
      </c>
      <c r="H81">
        <f>исходные!$BU$36</f>
        <v>0</v>
      </c>
      <c r="I81">
        <f>исходные!$BU$37</f>
        <v>0</v>
      </c>
      <c r="J81">
        <f>исходные!$BU$38</f>
        <v>0</v>
      </c>
      <c r="K81">
        <f>исходные!$BU$39</f>
        <v>0</v>
      </c>
      <c r="L81">
        <f>исходные!$BU$40</f>
        <v>0</v>
      </c>
      <c r="M81">
        <f>исходные!$BU$41</f>
        <v>0</v>
      </c>
      <c r="N81" s="21">
        <f>исходные!$BU$42</f>
        <v>0</v>
      </c>
      <c r="Q81">
        <f t="shared" si="1"/>
        <v>73</v>
      </c>
      <c r="S81" s="20" t="s">
        <v>130</v>
      </c>
      <c r="T81">
        <f>исходные!$BU$47</f>
        <v>0</v>
      </c>
    </row>
    <row r="82" spans="1:20" ht="15.4" hidden="1" customHeight="1" x14ac:dyDescent="0.25">
      <c r="A82" s="48"/>
      <c r="B82">
        <f>исходные!$BV$4</f>
        <v>0</v>
      </c>
      <c r="C82">
        <f>исходные!$BW$31</f>
        <v>0</v>
      </c>
      <c r="D82">
        <f>исходные!$BW$32</f>
        <v>0</v>
      </c>
      <c r="E82">
        <f>исходные!$BW$33</f>
        <v>0</v>
      </c>
      <c r="F82">
        <f>исходные!$BW$34</f>
        <v>0</v>
      </c>
      <c r="G82">
        <f>исходные!$BW$35</f>
        <v>0</v>
      </c>
      <c r="H82">
        <f>исходные!$BW$36</f>
        <v>0</v>
      </c>
      <c r="I82">
        <f>исходные!$BW$37</f>
        <v>0</v>
      </c>
      <c r="J82">
        <f>исходные!$BW$38</f>
        <v>0</v>
      </c>
      <c r="K82">
        <f>исходные!$BW$39</f>
        <v>0</v>
      </c>
      <c r="L82">
        <f>исходные!$BW$40</f>
        <v>0</v>
      </c>
      <c r="M82">
        <f>исходные!$BW$41</f>
        <v>0</v>
      </c>
      <c r="N82" s="21">
        <f>исходные!$BW$42</f>
        <v>0</v>
      </c>
      <c r="Q82">
        <f t="shared" si="1"/>
        <v>75</v>
      </c>
      <c r="S82" s="20" t="s">
        <v>132</v>
      </c>
      <c r="T82">
        <f>исходные!$BW$47</f>
        <v>0</v>
      </c>
    </row>
    <row r="83" spans="1:20" ht="15.4" hidden="1" customHeight="1" x14ac:dyDescent="0.25">
      <c r="A83" s="48"/>
      <c r="B83">
        <f>исходные!$BX$4</f>
        <v>0</v>
      </c>
      <c r="C83">
        <f>исходные!$BY$31</f>
        <v>0</v>
      </c>
      <c r="D83">
        <f>исходные!$BY$32</f>
        <v>0</v>
      </c>
      <c r="E83">
        <f>исходные!$BY$33</f>
        <v>0</v>
      </c>
      <c r="F83">
        <f>исходные!$BY$34</f>
        <v>0</v>
      </c>
      <c r="G83">
        <f>исходные!$BY$35</f>
        <v>0</v>
      </c>
      <c r="H83">
        <f>исходные!$BY$36</f>
        <v>0</v>
      </c>
      <c r="I83">
        <f>исходные!$BY$37</f>
        <v>0</v>
      </c>
      <c r="J83">
        <f>исходные!$BY$38</f>
        <v>0</v>
      </c>
      <c r="K83">
        <f>исходные!$BY$39</f>
        <v>0</v>
      </c>
      <c r="L83">
        <f>исходные!$BY$40</f>
        <v>0</v>
      </c>
      <c r="M83">
        <f>исходные!$BY$41</f>
        <v>0</v>
      </c>
      <c r="N83" s="21">
        <f>исходные!$BY$42</f>
        <v>0</v>
      </c>
      <c r="Q83">
        <f t="shared" si="1"/>
        <v>77</v>
      </c>
      <c r="S83" s="20" t="s">
        <v>134</v>
      </c>
      <c r="T83">
        <f>исходные!$BY$47</f>
        <v>0</v>
      </c>
    </row>
    <row r="84" spans="1:20" ht="15.4" hidden="1" customHeight="1" x14ac:dyDescent="0.25">
      <c r="A84" s="48"/>
      <c r="B84">
        <f>исходные!$BZ$4</f>
        <v>0</v>
      </c>
      <c r="C84">
        <f>исходные!$CA$31</f>
        <v>0</v>
      </c>
      <c r="D84">
        <f>исходные!$CA$32</f>
        <v>0</v>
      </c>
      <c r="E84">
        <f>исходные!$CA$33</f>
        <v>0</v>
      </c>
      <c r="F84">
        <f>исходные!$CA$34</f>
        <v>0</v>
      </c>
      <c r="G84">
        <f>исходные!$CA$35</f>
        <v>0</v>
      </c>
      <c r="H84">
        <f>исходные!$CA$36</f>
        <v>0</v>
      </c>
      <c r="I84">
        <f>исходные!$CA$37</f>
        <v>0</v>
      </c>
      <c r="J84">
        <f>исходные!$CA$38</f>
        <v>0</v>
      </c>
      <c r="K84">
        <f>исходные!$CA$39</f>
        <v>0</v>
      </c>
      <c r="L84">
        <f>исходные!$CA$40</f>
        <v>0</v>
      </c>
      <c r="M84">
        <f>исходные!$CA$41</f>
        <v>0</v>
      </c>
      <c r="N84" s="21">
        <f>исходные!$CA$42</f>
        <v>0</v>
      </c>
      <c r="Q84">
        <f t="shared" si="1"/>
        <v>79</v>
      </c>
      <c r="S84" s="20" t="s">
        <v>136</v>
      </c>
      <c r="T84">
        <f>исходные!$CA$47</f>
        <v>0</v>
      </c>
    </row>
    <row r="85" spans="1:20" ht="15.4" hidden="1" customHeight="1" x14ac:dyDescent="0.25">
      <c r="A85" s="48"/>
      <c r="B85">
        <f>исходные!$CB$4</f>
        <v>0</v>
      </c>
      <c r="C85">
        <f>исходные!$CC$31</f>
        <v>0</v>
      </c>
      <c r="D85">
        <f>исходные!$CC$32</f>
        <v>0</v>
      </c>
      <c r="E85">
        <f>исходные!$CC$33</f>
        <v>0</v>
      </c>
      <c r="F85">
        <f>исходные!$CC$34</f>
        <v>0</v>
      </c>
      <c r="G85">
        <f>исходные!$CC$35</f>
        <v>0</v>
      </c>
      <c r="H85">
        <f>исходные!$CC$36</f>
        <v>0</v>
      </c>
      <c r="I85">
        <f>исходные!$CC$37</f>
        <v>0</v>
      </c>
      <c r="J85">
        <f>исходные!$CC$38</f>
        <v>0</v>
      </c>
      <c r="K85">
        <f>исходные!$CC$39</f>
        <v>0</v>
      </c>
      <c r="L85">
        <f>исходные!$CC$40</f>
        <v>0</v>
      </c>
      <c r="M85">
        <f>исходные!$CC$41</f>
        <v>0</v>
      </c>
      <c r="N85" s="21">
        <f>исходные!$CC$42</f>
        <v>0</v>
      </c>
      <c r="Q85">
        <f t="shared" si="1"/>
        <v>81</v>
      </c>
      <c r="S85" s="20" t="s">
        <v>138</v>
      </c>
      <c r="T85">
        <f>исходные!$CC$47</f>
        <v>0</v>
      </c>
    </row>
    <row r="86" spans="1:20" ht="15.4" hidden="1" customHeight="1" x14ac:dyDescent="0.25">
      <c r="A86" s="48"/>
      <c r="B86">
        <f>исходные!$CD$4</f>
        <v>0</v>
      </c>
      <c r="C86">
        <f>исходные!$CE$31</f>
        <v>0</v>
      </c>
      <c r="D86">
        <f>исходные!$CE$32</f>
        <v>0</v>
      </c>
      <c r="E86">
        <f>исходные!$CE$33</f>
        <v>0</v>
      </c>
      <c r="F86">
        <f>исходные!$CE$34</f>
        <v>0</v>
      </c>
      <c r="G86">
        <f>исходные!$CE$35</f>
        <v>0</v>
      </c>
      <c r="H86">
        <f>исходные!$CE$36</f>
        <v>0</v>
      </c>
      <c r="I86">
        <f>исходные!$CE$37</f>
        <v>0</v>
      </c>
      <c r="J86">
        <f>исходные!$CE$38</f>
        <v>0</v>
      </c>
      <c r="K86">
        <f>исходные!$CE$39</f>
        <v>0</v>
      </c>
      <c r="L86">
        <f>исходные!$CE$40</f>
        <v>0</v>
      </c>
      <c r="M86">
        <f>исходные!$CE$41</f>
        <v>0</v>
      </c>
      <c r="N86" s="21">
        <f>исходные!$CE$42</f>
        <v>0</v>
      </c>
      <c r="Q86">
        <f t="shared" si="1"/>
        <v>83</v>
      </c>
      <c r="S86" s="20" t="s">
        <v>140</v>
      </c>
      <c r="T86">
        <f>исходные!$CE$47</f>
        <v>0</v>
      </c>
    </row>
    <row r="87" spans="1:20" ht="15.4" hidden="1" customHeight="1" x14ac:dyDescent="0.25">
      <c r="A87" s="48"/>
      <c r="B87">
        <f>исходные!$CF$4</f>
        <v>0</v>
      </c>
      <c r="C87">
        <f>исходные!$CG$31</f>
        <v>0</v>
      </c>
      <c r="D87">
        <f>исходные!$CG$32</f>
        <v>0</v>
      </c>
      <c r="E87">
        <f>исходные!$CG$33</f>
        <v>0</v>
      </c>
      <c r="F87">
        <f>исходные!$CG$34</f>
        <v>0</v>
      </c>
      <c r="G87">
        <f>исходные!$CG$35</f>
        <v>0</v>
      </c>
      <c r="H87">
        <f>исходные!$CG$36</f>
        <v>0</v>
      </c>
      <c r="I87">
        <f>исходные!$CG$37</f>
        <v>0</v>
      </c>
      <c r="J87">
        <f>исходные!$CG$38</f>
        <v>0</v>
      </c>
      <c r="K87">
        <f>исходные!$CG$39</f>
        <v>0</v>
      </c>
      <c r="L87">
        <f>исходные!$CG$40</f>
        <v>0</v>
      </c>
      <c r="M87">
        <f>исходные!$CG$41</f>
        <v>0</v>
      </c>
      <c r="N87" s="21">
        <f>исходные!$CG$42</f>
        <v>0</v>
      </c>
      <c r="Q87">
        <f t="shared" si="1"/>
        <v>85</v>
      </c>
      <c r="S87" s="20" t="s">
        <v>142</v>
      </c>
      <c r="T87">
        <f>исходные!$CG$47</f>
        <v>0</v>
      </c>
    </row>
    <row r="88" spans="1:20" ht="15.4" hidden="1" customHeight="1" x14ac:dyDescent="0.25">
      <c r="A88" s="48"/>
      <c r="B88">
        <f>исходные!$CH$4</f>
        <v>0</v>
      </c>
      <c r="C88">
        <f>исходные!$CI$31</f>
        <v>0</v>
      </c>
      <c r="D88">
        <f>исходные!$CI$32</f>
        <v>0</v>
      </c>
      <c r="E88">
        <f>исходные!$CI$33</f>
        <v>0</v>
      </c>
      <c r="F88">
        <f>исходные!$CI$34</f>
        <v>0</v>
      </c>
      <c r="G88">
        <f>исходные!$CI$35</f>
        <v>0</v>
      </c>
      <c r="H88">
        <f>исходные!$CI$36</f>
        <v>0</v>
      </c>
      <c r="I88">
        <f>исходные!$CI$37</f>
        <v>0</v>
      </c>
      <c r="J88">
        <f>исходные!$CI$38</f>
        <v>0</v>
      </c>
      <c r="K88">
        <f>исходные!$CI$39</f>
        <v>0</v>
      </c>
      <c r="L88">
        <f>исходные!$CI$40</f>
        <v>0</v>
      </c>
      <c r="M88">
        <f>исходные!$CI$41</f>
        <v>0</v>
      </c>
      <c r="N88" s="21">
        <f>исходные!$CI$42</f>
        <v>0</v>
      </c>
      <c r="Q88">
        <f t="shared" si="1"/>
        <v>87</v>
      </c>
      <c r="S88" s="20" t="s">
        <v>144</v>
      </c>
      <c r="T88">
        <f>исходные!$CI$47</f>
        <v>0</v>
      </c>
    </row>
    <row r="89" spans="1:20" ht="15.4" hidden="1" customHeight="1" x14ac:dyDescent="0.25">
      <c r="S89" s="20" t="s">
        <v>180</v>
      </c>
    </row>
    <row r="90" spans="1:20" ht="15.4" hidden="1" customHeight="1" x14ac:dyDescent="0.25"/>
    <row r="91" spans="1:20" ht="15.4" hidden="1" customHeight="1" x14ac:dyDescent="0.25"/>
    <row r="92" spans="1:20" ht="15.4" hidden="1" customHeight="1" x14ac:dyDescent="0.25"/>
    <row r="93" spans="1:20" ht="15.4" hidden="1" customHeight="1" x14ac:dyDescent="0.25"/>
    <row r="94" spans="1:20" ht="15.4" hidden="1" customHeight="1" x14ac:dyDescent="0.25"/>
    <row r="95" spans="1:20" ht="15.4" hidden="1" customHeight="1" x14ac:dyDescent="0.25"/>
    <row r="96" spans="1:20" ht="15.4" hidden="1" customHeight="1" x14ac:dyDescent="0.25"/>
    <row r="97" ht="15.4" hidden="1" customHeight="1" x14ac:dyDescent="0.25"/>
  </sheetData>
  <sheetProtection password="C60B" sheet="1" objects="1" scenarios="1"/>
  <mergeCells count="2">
    <mergeCell ref="A4:A46"/>
    <mergeCell ref="A47:A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topLeftCell="A35" workbookViewId="0">
      <selection activeCell="B2" sqref="B2:F2"/>
    </sheetView>
  </sheetViews>
  <sheetFormatPr defaultColWidth="0" defaultRowHeight="15" zeroHeight="1" x14ac:dyDescent="0.25"/>
  <cols>
    <col min="1" max="1" width="32.140625" style="23" customWidth="1"/>
    <col min="2" max="2" width="16" style="23" customWidth="1"/>
    <col min="3" max="6" width="11.28515625" style="23" customWidth="1"/>
    <col min="7" max="7" width="9.140625" style="23" customWidth="1"/>
    <col min="8" max="8" width="27.28515625" style="23" customWidth="1"/>
    <col min="9" max="13" width="16" style="23" customWidth="1"/>
    <col min="14" max="16384" width="9.140625" style="23" hidden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x14ac:dyDescent="0.25">
      <c r="A2" s="24" t="s">
        <v>0</v>
      </c>
      <c r="B2" s="49"/>
      <c r="C2" s="49"/>
      <c r="D2" s="49"/>
      <c r="E2" s="49"/>
      <c r="F2" s="49"/>
      <c r="G2" s="22"/>
      <c r="H2" s="22"/>
      <c r="I2" s="22"/>
      <c r="J2" s="22"/>
      <c r="K2" s="22"/>
      <c r="L2" s="22"/>
      <c r="M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ht="246.75" customHeight="1" x14ac:dyDescent="0.25">
      <c r="A4" s="24" t="s">
        <v>5</v>
      </c>
      <c r="B4" s="51" t="str">
        <f>IF(VLOOKUP(B2,параметры!$B$4:$O$47,14,FALSE)=0,"Данные для расчета параметров пока не представлены",VLOOKUP(B2,параметры!$B$4:$O$47,14,FALSE))</f>
        <v>Параметры могут быть использованы для расчета нормативной стоимости.</v>
      </c>
      <c r="C4" s="51"/>
      <c r="D4" s="51"/>
      <c r="E4" s="51"/>
      <c r="F4" s="51"/>
      <c r="G4" s="22"/>
      <c r="H4" s="22"/>
      <c r="I4" s="22"/>
      <c r="J4" s="22"/>
      <c r="K4" s="22"/>
      <c r="L4" s="22"/>
      <c r="M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ht="32.25" customHeight="1" x14ac:dyDescent="0.25">
      <c r="A6" s="24" t="s">
        <v>162</v>
      </c>
      <c r="B6" s="49" t="s">
        <v>193</v>
      </c>
      <c r="C6" s="49"/>
      <c r="D6" s="49"/>
      <c r="E6" s="49"/>
      <c r="F6" s="49"/>
      <c r="G6" s="22"/>
      <c r="H6" s="22"/>
      <c r="I6" s="22"/>
      <c r="J6" s="22"/>
      <c r="K6" s="22"/>
      <c r="L6" s="22"/>
      <c r="M6" s="22"/>
    </row>
    <row r="7" spans="1:17" ht="34.15" customHeight="1" x14ac:dyDescent="0.25">
      <c r="A7" s="22"/>
      <c r="B7" s="22"/>
      <c r="C7" s="22"/>
      <c r="D7" s="22"/>
      <c r="E7" s="22"/>
      <c r="F7" s="22"/>
      <c r="G7" s="22"/>
      <c r="H7" s="55" t="s">
        <v>195</v>
      </c>
      <c r="I7" s="55"/>
      <c r="J7" s="55"/>
      <c r="K7" s="55"/>
      <c r="L7" s="55"/>
      <c r="M7" s="55"/>
      <c r="N7" s="25"/>
      <c r="O7" s="25"/>
      <c r="P7" s="25"/>
      <c r="Q7" s="25"/>
    </row>
    <row r="8" spans="1:17" ht="28.9" customHeight="1" x14ac:dyDescent="0.25">
      <c r="A8" s="52" t="s">
        <v>1</v>
      </c>
      <c r="B8" s="52"/>
      <c r="C8" s="52"/>
      <c r="D8" s="52"/>
      <c r="E8" s="52" t="s">
        <v>23</v>
      </c>
      <c r="F8" s="52"/>
      <c r="G8" s="22"/>
      <c r="H8" s="26" t="s">
        <v>149</v>
      </c>
      <c r="I8" s="27" t="s">
        <v>150</v>
      </c>
      <c r="J8" s="27" t="s">
        <v>151</v>
      </c>
      <c r="K8" s="27" t="s">
        <v>152</v>
      </c>
      <c r="L8" s="27" t="s">
        <v>153</v>
      </c>
      <c r="M8" s="27" t="s">
        <v>171</v>
      </c>
    </row>
    <row r="9" spans="1:17" ht="30" x14ac:dyDescent="0.25">
      <c r="A9" s="24" t="s">
        <v>2</v>
      </c>
      <c r="B9" s="24" t="s">
        <v>9</v>
      </c>
      <c r="C9" s="24" t="s">
        <v>3</v>
      </c>
      <c r="D9" s="24" t="s">
        <v>4</v>
      </c>
      <c r="E9" s="24" t="s">
        <v>3</v>
      </c>
      <c r="F9" s="24" t="s">
        <v>4</v>
      </c>
      <c r="G9" s="22"/>
      <c r="H9" s="27" t="s">
        <v>154</v>
      </c>
      <c r="I9" s="28" t="s">
        <v>26</v>
      </c>
      <c r="J9" s="28" t="s">
        <v>31</v>
      </c>
      <c r="K9" s="28" t="s">
        <v>27</v>
      </c>
      <c r="L9" s="28" t="s">
        <v>28</v>
      </c>
      <c r="M9" s="28" t="s">
        <v>29</v>
      </c>
    </row>
    <row r="10" spans="1:17" ht="45" x14ac:dyDescent="0.25">
      <c r="A10" s="24" t="s">
        <v>6</v>
      </c>
      <c r="B10" s="29" t="s">
        <v>10</v>
      </c>
      <c r="C10" s="24" t="str">
        <f>IF(B4="Данные для расчета параметров пока не представлены","-",IFERROR(IF(B6="сертификат не покрывает 50% тепловой энергии и 10% электроэнергии (задание на платные услуги)",VLOOKUP(B2,параметры!$B$4:$M$46,2,FALSE)*1000,IF(B6="все коммунальные расходы покрываются сертификатом",VLOOKUP(B2,параметры!$B$4:$M$46,3,FALSE)*1000,IF(B6="исключены все коммунальные услуги",VLOOKUP(B2,параметры!$B$4:$T$46,19,FALSE)*1000,"-"))),"-"))</f>
        <v>-</v>
      </c>
      <c r="D10" s="24" t="str">
        <f>IF(B4="Данные для расчета параметров пока не представлены","-",IFERROR(IF(B6="сертификат не покрывает 50% тепловой энергии и 10% электроэнергии (задание на платные услуги)",VLOOKUP(B2,параметры!$B$47:$M$88,2,FALSE)*1000,IF(B6="все коммунальные расходы покрываются сертификатом",VLOOKUP(B2,параметры!$B$47:$M$88,3,FALSE)*1000,IF(B6="исключены все коммунальные услуги",VLOOKUP(B2,параметры!$B$47:$T$88,19,FALSE)*1000,"-"))),"-"))</f>
        <v>-</v>
      </c>
      <c r="E10" s="43" t="s">
        <v>200</v>
      </c>
      <c r="F10" s="43" t="s">
        <v>200</v>
      </c>
      <c r="G10" s="22"/>
      <c r="H10" s="27" t="s">
        <v>196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</row>
    <row r="11" spans="1:17" ht="60" x14ac:dyDescent="0.25">
      <c r="A11" s="24" t="s">
        <v>7</v>
      </c>
      <c r="B11" s="29" t="s">
        <v>11</v>
      </c>
      <c r="C11" s="24" t="str">
        <f>IF(B4="Данные для расчета параметров пока не представлены","-",IFERROR(VLOOKUP(B2,параметры!$B$4:$M$46,4,FALSE)*1000,"-"))</f>
        <v>-</v>
      </c>
      <c r="D11" s="24" t="str">
        <f>IF(B4="Данные для расчета параметров пока не представлены","-",IFERROR(VLOOKUP(B2,параметры!$B$47:$M$88,4,FALSE)*1000,"-"))</f>
        <v>-</v>
      </c>
      <c r="E11" s="43" t="s">
        <v>200</v>
      </c>
      <c r="F11" s="43" t="s">
        <v>200</v>
      </c>
      <c r="G11" s="22"/>
      <c r="H11" s="27" t="s">
        <v>160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</row>
    <row r="12" spans="1:17" ht="105" x14ac:dyDescent="0.25">
      <c r="A12" s="24" t="s">
        <v>8</v>
      </c>
      <c r="B12" s="29" t="s">
        <v>11</v>
      </c>
      <c r="C12" s="24" t="str">
        <f>IF(B4="Данные для расчета параметров пока не представлены","-",IFERROR(VLOOKUP(B2,параметры!$B$4:$M$46,5,FALSE)*1000,"-"))</f>
        <v>-</v>
      </c>
      <c r="D12" s="24" t="str">
        <f>IF(B4="Данные для расчета параметров пока не представлены","-",IFERROR(VLOOKUP(B2,параметры!$B$47:$M$88,5,FALSE)*1000,"-"))</f>
        <v>-</v>
      </c>
      <c r="E12" s="43" t="s">
        <v>200</v>
      </c>
      <c r="F12" s="43" t="s">
        <v>200</v>
      </c>
      <c r="G12" s="22"/>
      <c r="H12" s="27" t="s">
        <v>155</v>
      </c>
      <c r="I12" s="27">
        <f>I10-I11</f>
        <v>1</v>
      </c>
      <c r="J12" s="27">
        <f>J10-J11</f>
        <v>1</v>
      </c>
      <c r="K12" s="27">
        <f>K10-K11</f>
        <v>1</v>
      </c>
      <c r="L12" s="27">
        <f>L10-L11</f>
        <v>1</v>
      </c>
      <c r="M12" s="27">
        <f>M10-M11</f>
        <v>1</v>
      </c>
    </row>
    <row r="13" spans="1:17" ht="118.5" hidden="1" x14ac:dyDescent="0.25">
      <c r="A13" s="24" t="s">
        <v>197</v>
      </c>
      <c r="B13" s="29" t="s">
        <v>173</v>
      </c>
      <c r="C13" s="24">
        <f>IF(B4="Данные для расчета параметров пока не представлены","-",IFERROR(VLOOKUP(B2,параметры!$B$4:$O$46,13,FALSE)*1000,"-"))</f>
        <v>0</v>
      </c>
      <c r="D13" s="24">
        <f>IF(B4="Данные для расчета параметров пока не представлены","-",IFERROR(VLOOKUP(B2,параметры!$B$47:$O$88,13,FALSE)*1000,"-"))</f>
        <v>0</v>
      </c>
      <c r="E13" s="43">
        <v>0</v>
      </c>
      <c r="F13" s="43">
        <v>0</v>
      </c>
      <c r="G13" s="22"/>
      <c r="H13" s="27" t="s">
        <v>156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</row>
    <row r="14" spans="1:17" ht="45" x14ac:dyDescent="0.25">
      <c r="A14" s="24" t="s">
        <v>19</v>
      </c>
      <c r="B14" s="29" t="s">
        <v>18</v>
      </c>
      <c r="C14" s="24" t="str">
        <f>IF(B4="Данные для расчета параметров пока не представлены","-",IFERROR(VLOOKUP(B2,параметры!$B$4:$M$46,6,FALSE)*1000,"-"))</f>
        <v>-</v>
      </c>
      <c r="D14" s="24" t="str">
        <f>IF(B4="Данные для расчета параметров пока не представлены","-",IFERROR(VLOOKUP(B2,параметры!$B$47:$M$88,6,FALSE)*1000,"-"))</f>
        <v>-</v>
      </c>
      <c r="E14" s="43" t="s">
        <v>200</v>
      </c>
      <c r="F14" s="43" t="s">
        <v>200</v>
      </c>
      <c r="G14" s="22"/>
      <c r="H14" s="27" t="s">
        <v>157</v>
      </c>
      <c r="I14" s="28">
        <v>10</v>
      </c>
      <c r="J14" s="28">
        <v>15</v>
      </c>
      <c r="K14" s="28">
        <v>14</v>
      </c>
      <c r="L14" s="28">
        <v>12</v>
      </c>
      <c r="M14" s="28">
        <v>15</v>
      </c>
    </row>
    <row r="15" spans="1:17" ht="45" x14ac:dyDescent="0.25">
      <c r="A15" s="24" t="s">
        <v>12</v>
      </c>
      <c r="B15" s="29" t="s">
        <v>20</v>
      </c>
      <c r="C15" s="24" t="str">
        <f>IF(B4="Данные для расчета параметров пока не представлены","-",VLOOKUP(B2,параметры!$B$4:$M$46,7,FALSE))</f>
        <v>-</v>
      </c>
      <c r="D15" s="24" t="str">
        <f>IF(B4="Данные для расчета параметров пока не представлены","-",VLOOKUP(B2,параметры!$B$47:$M$88,7,FALSE))</f>
        <v>-</v>
      </c>
      <c r="E15" s="43" t="s">
        <v>200</v>
      </c>
      <c r="F15" s="43" t="s">
        <v>200</v>
      </c>
      <c r="G15" s="22"/>
      <c r="H15" s="27" t="s">
        <v>158</v>
      </c>
      <c r="I15" s="28">
        <v>10</v>
      </c>
      <c r="J15" s="28">
        <v>15</v>
      </c>
      <c r="K15" s="28">
        <v>14</v>
      </c>
      <c r="L15" s="28">
        <v>12</v>
      </c>
      <c r="M15" s="28">
        <v>15</v>
      </c>
    </row>
    <row r="16" spans="1:17" ht="45" x14ac:dyDescent="0.25">
      <c r="A16" s="24" t="s">
        <v>198</v>
      </c>
      <c r="B16" s="29" t="s">
        <v>20</v>
      </c>
      <c r="C16" s="24" t="str">
        <f>IF(B4="Данные для расчета параметров пока не представлены","-",VLOOKUP(B2,параметры!$B$4:$M$46,8,FALSE))</f>
        <v>-</v>
      </c>
      <c r="D16" s="24" t="str">
        <f>IF(B4="Данные для расчета параметров пока не представлены","-",VLOOKUP(B2,параметры!$B$47:$M$88,8,FALSE))</f>
        <v>-</v>
      </c>
      <c r="E16" s="43" t="s">
        <v>200</v>
      </c>
      <c r="F16" s="43" t="s">
        <v>200</v>
      </c>
      <c r="G16" s="22"/>
      <c r="H16" s="27" t="s">
        <v>159</v>
      </c>
      <c r="I16" s="28" t="s">
        <v>36</v>
      </c>
      <c r="J16" s="28" t="s">
        <v>36</v>
      </c>
      <c r="K16" s="28" t="s">
        <v>36</v>
      </c>
      <c r="L16" s="28" t="s">
        <v>36</v>
      </c>
      <c r="M16" s="28" t="s">
        <v>36</v>
      </c>
    </row>
    <row r="17" spans="1:15" ht="35.25" customHeight="1" x14ac:dyDescent="0.25">
      <c r="A17" s="24" t="s">
        <v>14</v>
      </c>
      <c r="B17" s="29" t="s">
        <v>20</v>
      </c>
      <c r="C17" s="24" t="str">
        <f>IF(B4="Данные для расчета параметров пока не представлены","-",VLOOKUP(B2,параметры!$B$4:$M$46,9,FALSE))</f>
        <v>-</v>
      </c>
      <c r="D17" s="24" t="str">
        <f>IF(B4="Данные для расчета параметров пока не представлены","-",VLOOKUP(B2,параметры!$B$47:$M$88,9,FALSE))</f>
        <v>-</v>
      </c>
      <c r="E17" s="43" t="s">
        <v>200</v>
      </c>
      <c r="F17" s="43" t="s">
        <v>200</v>
      </c>
      <c r="G17" s="22"/>
      <c r="H17" s="31" t="s">
        <v>194</v>
      </c>
      <c r="I17" s="44" t="str">
        <f>IFERROR(IF(I16="городская",(((I10+I13)/AVERAGE(I14:I15)+I11)/($E$20*$E$35*$E$32))*($E$14*$E$15*(1+$E$16)*$E$17*$E$18)+((I10+I11*AVERAGE(I14:I15))/($E$19*AVERAGE(I14:I15)))*(VLOOKUP(I9,$A$23:$F$29,5,FALSE)+$E$10)+(((I10+I13+I11*AVERAGE(I14:I15))/AVERAGE(I14:I15)))*(($E$18*$E$15)/($E$31*$E$35*$E$20))*($E$11/$E$33+$E$12/$E$34+$E$13*(1+$E$16)),IF(I16="сельская",(((I10+I13)/AVERAGE(I14:I15)+I11)/($F$20*$F$35*$F$32))*($F$14*$F$15*(1+$F$16)*$F$17*$F$18)+((I10+I11*AVERAGE(I14:I15))/($F$19*AVERAGE(I14:I15)))*(VLOOKUP(I9,$A$23:$F$29,6,FALSE)+$F$10)+(((I10+I13+I11*AVERAGE(I14:I15))/AVERAGE(I14:I15)))*(($F$18*$F$15)/($F$31*$F$35*$F$20))*($F$11/$F$33+$F$12/$F$34+$F$13*(1+$F$16)),"-")),"проверьте данные")</f>
        <v>проверьте данные</v>
      </c>
      <c r="J17" s="44" t="str">
        <f>IFERROR(IF(J16="городская",(((J10+J13)/AVERAGE(J14:J15)+J11)/($E$20*$E$35*$E$32))*($E$14*$E$15*(1+$E$16)*$E$17*$E$18)+((J10+J11*AVERAGE(J14:J15))/($E$19*AVERAGE(J14:J15)))*(VLOOKUP(J9,$A$23:$F$29,5,FALSE)+$E$10)+(((J10+J13+J11*AVERAGE(J14:J15))/AVERAGE(J14:J15)))*(($E$18*$E$15)/($E$31*$E$35*$E$20))*($E$11/$E$33+$E$12/$E$34+$E$13*(1+$E$16)),IF(J16="сельская",(((J10+J13)/AVERAGE(J14:J15)+J11)/($F$20*$F$35*$F$32))*($F$14*$F$15*(1+$F$16)*$F$17*$F$18)+((J10+J11*AVERAGE(J14:J15))/($F$19*AVERAGE(J14:J15)))*(VLOOKUP(J9,$A$23:$F$29,6,FALSE)+$F$10)+(((J10+J13+J11*AVERAGE(J14:J15))/AVERAGE(J14:J15)))*(($F$18*$F$15)/($F$31*$F$35*$F$20))*($F$11/$F$33+$F$12/$F$34+$F$13*(1+$F$16)),"-")),"проверьте данные")</f>
        <v>проверьте данные</v>
      </c>
      <c r="K17" s="44" t="str">
        <f>IFERROR(IF(K16="городская",(((K10+K13)/AVERAGE(K14:K15)+K11)/($E$20*$E$35*$E$32))*($E$14*$E$15*(1+$E$16)*$E$17*$E$18)+((K10+K11*AVERAGE(K14:K15))/($E$19*AVERAGE(K14:K15)))*(VLOOKUP(K9,$A$23:$F$29,5,FALSE)+$E$10)+(((K10+K13+K11*AVERAGE(K14:K15))/AVERAGE(K14:K15)))*(($E$18*$E$15)/($E$31*$E$35*$E$20))*($E$11/$E$33+$E$12/$E$34+$E$13*(1+$E$16)),IF(K16="сельская",(((K10+K13)/AVERAGE(K14:K15)+K11)/($F$20*$F$35*$F$32))*($F$14*$F$15*(1+$F$16)*$F$17*$F$18)+((K10+K11*AVERAGE(K14:K15))/($F$19*AVERAGE(K14:K15)))*(VLOOKUP(K9,$A$23:$F$29,6,FALSE)+$F$10)+(((K10+K13+K11*AVERAGE(K14:K15))/AVERAGE(K14:K15)))*(($F$18*$F$15)/($F$31*$F$35*$F$20))*($F$11/$F$33+$F$12/$F$34+$F$13*(1+$F$16)),"-")),"проверьте данные")</f>
        <v>проверьте данные</v>
      </c>
      <c r="L17" s="44" t="str">
        <f>IFERROR(IF(L16="городская",(((L10+L13)/AVERAGE(L14:L15)+L11)/($E$20*$E$35*$E$32))*($E$14*$E$15*(1+$E$16)*$E$17*$E$18)+((L10+L11*AVERAGE(L14:L15))/($E$19*AVERAGE(L14:L15)))*(VLOOKUP(L9,$A$23:$F$29,5,FALSE)+$E$10)+(((L10+L13+L11*AVERAGE(L14:L15))/AVERAGE(L14:L15)))*(($E$18*$E$15)/($E$31*$E$35*$E$20))*($E$11/$E$33+$E$12/$E$34+$E$13*(1+$E$16)),IF(L16="сельская",(((L10+L13)/AVERAGE(L14:L15)+L11)/($F$20*$F$35*$F$32))*($F$14*$F$15*(1+$F$16)*$F$17*$F$18)+((L10+L11*AVERAGE(L14:L15))/($F$19*AVERAGE(L14:L15)))*(VLOOKUP(L9,$A$23:$F$29,6,FALSE)+$F$10)+(((L10+L13+L11*AVERAGE(L14:L15))/AVERAGE(L14:L15)))*(($F$18*$F$15)/($F$31*$F$35*$F$20))*($F$11/$F$33+$F$12/$F$34+$F$13*(1+$F$16)),"-")),"проверьте данные")</f>
        <v>проверьте данные</v>
      </c>
      <c r="M17" s="44" t="str">
        <f>IFERROR(IF(M16="городская",(((M10+M13)/AVERAGE(M14:M15)+M11)/($E$20*$E$35*$E$32))*($E$14*$E$15*(1+$E$16)*$E$17*$E$18)+((M10+M11*AVERAGE(M14:M15))/($E$19*AVERAGE(M14:M15)))*(VLOOKUP(M9,$A$23:$F$29,5,FALSE)+$E$10)+(((M10+M13+M11*AVERAGE(M14:M15))/AVERAGE(M14:M15)))*(($E$18*$E$15)/($E$31*$E$35*$E$20))*($E$11/$E$33+$E$12/$E$34+$E$13*(1+$E$16)),IF(M16="сельская",(((M10+M13)/AVERAGE(M14:M15)+M11)/($F$20*$F$35*$F$32))*($F$14*$F$15*(1+$F$16)*$F$17*$F$18)+((M10+M11*AVERAGE(M14:M15))/($F$19*AVERAGE(M14:M15)))*(VLOOKUP(M9,$A$23:$F$29,6,FALSE)+$F$10)+(((M10+M13+M11*AVERAGE(M14:M15))/AVERAGE(M14:M15)))*(($F$18*$F$15)/($F$31*$F$35*$F$20))*($F$11/$F$33+$F$12/$F$34+$F$13*(1+$F$16)),"-")),"проверьте данные")</f>
        <v>проверьте данные</v>
      </c>
      <c r="N17" s="22"/>
      <c r="O17" s="22"/>
    </row>
    <row r="18" spans="1:15" x14ac:dyDescent="0.25">
      <c r="A18" s="24" t="s">
        <v>15</v>
      </c>
      <c r="B18" s="29" t="s">
        <v>20</v>
      </c>
      <c r="C18" s="24" t="str">
        <f>IF(B4="Данные для расчета параметров пока не представлены","-",VLOOKUP(B2,параметры!$B$4:$M$46,10,FALSE))</f>
        <v>-</v>
      </c>
      <c r="D18" s="24" t="str">
        <f>IF(B4="Данные для расчета параметров пока не представлены","-",VLOOKUP(B2,параметры!$B$47:$M$88,10,FALSE))</f>
        <v>-</v>
      </c>
      <c r="E18" s="43" t="s">
        <v>200</v>
      </c>
      <c r="F18" s="43" t="s">
        <v>200</v>
      </c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30" x14ac:dyDescent="0.25">
      <c r="A19" s="24" t="s">
        <v>16</v>
      </c>
      <c r="B19" s="29" t="s">
        <v>21</v>
      </c>
      <c r="C19" s="24" t="str">
        <f>IF(B4="Данные для расчета параметров пока не представлены","-",VLOOKUP(B2,параметры!$B$4:$M$46,11,FALSE))</f>
        <v>-</v>
      </c>
      <c r="D19" s="24" t="str">
        <f>IF(B4="Данные для расчета параметров пока не представлены","-",VLOOKUP(B2,параметры!$B$47:$M$88,11,FALSE))</f>
        <v>-</v>
      </c>
      <c r="E19" s="43" t="s">
        <v>200</v>
      </c>
      <c r="F19" s="43" t="s">
        <v>200</v>
      </c>
      <c r="G19" s="22"/>
      <c r="H19" s="22" t="s">
        <v>175</v>
      </c>
      <c r="I19" s="36" t="str">
        <f>IFERROR(IF(I16="городская",(((I10+I13)/AVERAGE(I14:I15)+I11)/($E$20*$E$35*$E$32))*($E$14*$E$15*(1)*$E$17*$E$18),IF(I16="сельская",(((I10+I13)/AVERAGE(I14:I15)+I11)/($F$20*$F$35*$F$32))*($F$14*$F$15*(1)*$F$17*$F$18))),"проверьте данные")</f>
        <v>проверьте данные</v>
      </c>
      <c r="J19" s="36" t="str">
        <f>IFERROR(IF(J16="городская",(((J10+J13)/AVERAGE(J14:J15)+J11)/($E$20*$E$35*$E$32))*($E$14*$E$15*(1)*$E$17*$E$18),IF(J16="сельская",(((J10+J13)/AVERAGE(J14:J15)+J11)/($F$20*$F$35*$F$32))*($F$14*$F$15*(1)*$F$17*$F$18))),"проверьте данные")</f>
        <v>проверьте данные</v>
      </c>
      <c r="K19" s="36" t="str">
        <f>IFERROR(IF(K16="городская",(((K10+K13)/AVERAGE(K14:K15)+K11)/($E$20*$E$35*$E$32))*($E$14*$E$15*(1)*$E$17*$E$18),IF(K16="сельская",(((K10+K13)/AVERAGE(K14:K15)+K11)/($F$20*$F$35*$F$32))*($F$14*$F$15*(1)*$F$17*$F$18))),"проверьте данные")</f>
        <v>проверьте данные</v>
      </c>
      <c r="L19" s="36" t="str">
        <f>IFERROR(IF(L16="городская",(((L10+L13)/AVERAGE(L14:L15)+L11)/($E$20*$E$35*$E$32))*($E$14*$E$15*(1)*$E$17*$E$18),IF(L16="сельская",(((L10+L13)/AVERAGE(L14:L15)+L11)/($F$20*$F$35*$F$32))*($F$14*$F$15*(1)*$F$17*$F$18))),"проверьте данные")</f>
        <v>проверьте данные</v>
      </c>
      <c r="M19" s="36" t="str">
        <f>IFERROR(IF(M16="городская",(((M10+M13)/AVERAGE(M14:M15)+M11)/($E$20*$E$35*$E$32))*($E$14*$E$15*(1)*$E$17*$E$18),IF(M16="сельская",(((M10+M13)/AVERAGE(M14:M15)+M11)/($F$20*$F$35*$F$32))*($F$14*$F$15*(1)*$F$17*$F$18))),"проверьте данные")</f>
        <v>проверьте данные</v>
      </c>
      <c r="N19" s="22"/>
      <c r="O19" s="22"/>
    </row>
    <row r="20" spans="1:15" ht="30" x14ac:dyDescent="0.25">
      <c r="A20" s="24" t="s">
        <v>17</v>
      </c>
      <c r="B20" s="29" t="s">
        <v>22</v>
      </c>
      <c r="C20" s="24" t="str">
        <f>IF(B4="Данные для расчета параметров пока не представлены","-",VLOOKUP(B2,параметры!$B$4:$M$46,12,FALSE))</f>
        <v>-</v>
      </c>
      <c r="D20" s="24" t="str">
        <f>IF(B4="Данные для расчета параметров пока не представлены","-",VLOOKUP(B2,параметры!$B$47:$M$88,12,FALSE))</f>
        <v>-</v>
      </c>
      <c r="E20" s="43" t="s">
        <v>200</v>
      </c>
      <c r="F20" s="43" t="s">
        <v>200</v>
      </c>
      <c r="G20" s="22"/>
      <c r="H20" s="22" t="s">
        <v>176</v>
      </c>
      <c r="I20" s="36" t="str">
        <f>IFERROR(IF(I16="городская",(((I10+I13)/AVERAGE(I14:I15)+I11)/($E$20*$E$35*$E$32))*($E$14*$E$15*($E$16)*$E$17*$E$18),IF(I16="сельская",(((I10+I13)/AVERAGE(I14:I15)+I11)/($F$20*$F$35*$F$32))*($F$14*$F$15*($F$16)*$F$17*$F$18))),"проверьте данные")</f>
        <v>проверьте данные</v>
      </c>
      <c r="J20" s="36" t="str">
        <f>IFERROR(IF(J16="городская",(((J10+J13)/AVERAGE(J14:J15)+J11)/($E$20*$E$35*$E$32))*($E$14*$E$15*($E$16)*$E$17*$E$18),IF(J16="сельская",(((J10+J13)/AVERAGE(J14:J15)+J11)/($F$20*$F$35*$F$32))*($F$14*$F$15*($F$16)*$F$17*$F$18))),"проверьте данные")</f>
        <v>проверьте данные</v>
      </c>
      <c r="K20" s="36" t="str">
        <f>IFERROR(IF(K16="городская",(((K10+K13)/AVERAGE(K14:K15)+K11)/($E$20*$E$35*$E$32))*($E$14*$E$15*($E$16)*$E$17*$E$18),IF(K16="сельская",(((K10+K13)/AVERAGE(K14:K15)+K11)/($F$20*$F$35*$F$32))*($F$14*$F$15*($F$16)*$F$17*$F$18))),"проверьте данные")</f>
        <v>проверьте данные</v>
      </c>
      <c r="L20" s="36" t="str">
        <f>IFERROR(IF(L16="городская",(((L10+L13)/AVERAGE(L14:L15)+L11)/($E$20*$E$35*$E$32))*($E$14*$E$15*($E$16)*$E$17*$E$18),IF(L16="сельская",(((L10+L13)/AVERAGE(L14:L15)+L11)/($F$20*$F$35*$F$32))*($F$14*$F$15*($F$16)*$F$17*$F$18))),"проверьте данные")</f>
        <v>проверьте данные</v>
      </c>
      <c r="M20" s="36" t="str">
        <f>IFERROR(IF(M16="городская",(((M10+M13)/AVERAGE(M14:M15)+M11)/($E$20*$E$35*$E$32))*($E$14*$E$15*($E$16)*$E$17*$E$18),IF(M16="сельская",(((M10+M13)/AVERAGE(M14:M15)+M11)/($F$20*$F$35*$F$32))*($F$14*$F$15*($F$16)*$F$17*$F$18))),"проверьте данные")</f>
        <v>проверьте данные</v>
      </c>
      <c r="N20" s="22"/>
      <c r="O20" s="22"/>
    </row>
    <row r="21" spans="1:15" ht="39.6" customHeight="1" x14ac:dyDescent="0.25">
      <c r="A21" s="52" t="s">
        <v>182</v>
      </c>
      <c r="B21" s="52"/>
      <c r="C21" s="52"/>
      <c r="D21" s="52"/>
      <c r="E21" s="52"/>
      <c r="F21" s="52"/>
      <c r="G21" s="22"/>
      <c r="H21" s="22" t="s">
        <v>177</v>
      </c>
      <c r="I21" s="36" t="str">
        <f>IFERROR(IF(I16="городская",(((I10+I13+I11*AVERAGE(I14:I15))/AVERAGE(I14:I15)))*(($E$18*$E$15)/($E$31*$E$35*$E$20))*($E$11/$E$33+$E$12/$E$34),IF(I16="сельская",(((I10+I13+I11*AVERAGE(I14:I15))/AVERAGE(I14:I15)))*(($F$18*$F$15)/($F$31*$F$35*$F$20))*($F$11/$F$33+$F$12/$F$34),"-")),"проверьте данные")</f>
        <v>проверьте данные</v>
      </c>
      <c r="J21" s="36" t="str">
        <f>IFERROR(IF(J16="городская",(((J10+J13+J11*AVERAGE(J14:J15))/AVERAGE(J14:J15)))*(($E$18*$E$15)/($E$31*$E$35*$E$20))*($E$11/$E$33+$E$12/$E$34),IF(J16="сельская",(((J10+J13+J11*AVERAGE(J14:J15))/AVERAGE(J14:J15)))*(($F$18*$F$15)/($F$31*$F$35*$F$20))*($F$11/$F$33+$F$12/$F$34),"-")),"проверьте данные")</f>
        <v>проверьте данные</v>
      </c>
      <c r="K21" s="36" t="str">
        <f>IFERROR(IF(K16="городская",(((K10+K13+K11*AVERAGE(K14:K15))/AVERAGE(K14:K15)))*(($E$18*$E$15)/($E$31*$E$35*$E$20))*($E$11/$E$33+$E$12/$E$34),IF(K16="сельская",(((K10+K13+K11*AVERAGE(K14:K15))/AVERAGE(K14:K15)))*(($F$18*$F$15)/($F$31*$F$35*$F$20))*($F$11/$F$33+$F$12/$F$34),"-")),"проверьте данные")</f>
        <v>проверьте данные</v>
      </c>
      <c r="L21" s="36" t="str">
        <f>IFERROR(IF(L16="городская",(((L10+L13+L11*AVERAGE(L14:L15))/AVERAGE(L14:L15)))*(($E$18*$E$15)/($E$31*$E$35*$E$20))*($E$11/$E$33+$E$12/$E$34),IF(L16="сельская",(((L10+L13+L11*AVERAGE(L14:L15))/AVERAGE(L14:L15)))*(($F$18*$F$15)/($F$31*$F$35*$F$20))*($F$11/$F$33+$F$12/$F$34),"-")),"проверьте данные")</f>
        <v>проверьте данные</v>
      </c>
      <c r="M21" s="36" t="str">
        <f>IFERROR(IF(M16="городская",(((M10+M13+M11*AVERAGE(M14:M15))/AVERAGE(M14:M15)))*(($E$18*$E$15)/($E$31*$E$35*$E$20))*($E$11/$E$33+$E$12/$E$34),IF(M16="сельская",(((M10+M13+M11*AVERAGE(M14:M15))/AVERAGE(M14:M15)))*(($F$18*$F$15)/($F$31*$F$35*$F$20))*($F$11/$F$33+$F$12/$F$34),"-")),"проверьте данные")</f>
        <v>проверьте данные</v>
      </c>
      <c r="N21" s="22"/>
      <c r="O21" s="22"/>
    </row>
    <row r="22" spans="1:15" ht="30" x14ac:dyDescent="0.25">
      <c r="A22" s="24" t="s">
        <v>24</v>
      </c>
      <c r="B22" s="29" t="s">
        <v>9</v>
      </c>
      <c r="C22" s="24" t="s">
        <v>3</v>
      </c>
      <c r="D22" s="24" t="s">
        <v>4</v>
      </c>
      <c r="E22" s="24" t="s">
        <v>3</v>
      </c>
      <c r="F22" s="24" t="s">
        <v>4</v>
      </c>
      <c r="G22" s="22"/>
      <c r="H22" s="22" t="s">
        <v>178</v>
      </c>
      <c r="I22" s="36" t="str">
        <f>IFERROR(IF(I16="городская",((I10+I11*AVERAGE(I14:I15))/($E$19*AVERAGE(I14:I15)))*($E$10),IF(I16="сельская",((I10+I11*AVERAGE(I14:I15))/($F$19*AVERAGE(I14:I15)))*($F$10),"-")),"проверьте данные")</f>
        <v>проверьте данные</v>
      </c>
      <c r="J22" s="36" t="str">
        <f>IFERROR(IF(J16="городская",((J10+J11*AVERAGE(J14:J15))/($E$19*AVERAGE(J14:J15)))*($E$10),IF(J16="сельская",((J10+J11*AVERAGE(J14:J15))/($F$19*AVERAGE(J14:J15)))*($F$10),"-")),"проверьте данные")</f>
        <v>проверьте данные</v>
      </c>
      <c r="K22" s="36" t="str">
        <f>IFERROR(IF(K16="городская",((K10+K11*AVERAGE(K14:K15))/($E$19*AVERAGE(K14:K15)))*($E$10),IF(K16="сельская",((K10+K11*AVERAGE(K14:K15))/($F$19*AVERAGE(K14:K15)))*($F$10),"-")),"проверьте данные")</f>
        <v>проверьте данные</v>
      </c>
      <c r="L22" s="36" t="str">
        <f>IFERROR(IF(L16="городская",((L10+L11*AVERAGE(L14:L15))/($E$19*AVERAGE(L14:L15)))*($E$10),IF(L16="сельская",((L10+L11*AVERAGE(L14:L15))/($F$19*AVERAGE(L14:L15)))*($F$10),"-")),"проверьте данные")</f>
        <v>проверьте данные</v>
      </c>
      <c r="M22" s="36" t="str">
        <f>IFERROR(IF(M16="городская",((M10+M11*AVERAGE(M14:M15))/($E$19*AVERAGE(M14:M15)))*($E$10),IF(M16="сельская",((M10+M11*AVERAGE(M14:M15))/($F$19*AVERAGE(M14:M15)))*($F$10),"-")),"проверьте данные")</f>
        <v>проверьте данные</v>
      </c>
      <c r="N22" s="22"/>
      <c r="O22" s="22"/>
    </row>
    <row r="23" spans="1:15" ht="30" hidden="1" x14ac:dyDescent="0.25">
      <c r="A23" s="30" t="s">
        <v>25</v>
      </c>
      <c r="B23" s="29" t="s">
        <v>10</v>
      </c>
      <c r="C23" s="24">
        <f>ROUND(C39/D39/E39,0)</f>
        <v>3227</v>
      </c>
      <c r="D23" s="24">
        <f>C23</f>
        <v>3227</v>
      </c>
      <c r="E23" s="43">
        <v>3227</v>
      </c>
      <c r="F23" s="43">
        <v>3227</v>
      </c>
      <c r="G23" s="22"/>
      <c r="H23" s="22" t="s">
        <v>179</v>
      </c>
      <c r="I23" s="36" t="str">
        <f>IFERROR(IF(I16="городская",((I10+I11*AVERAGE(I14:I15))/($E$19*AVERAGE(I14:I15)))*(VLOOKUP(I9,$A$23:$F$29,5,FALSE)),IF(I16="сельская",((I10+I11*AVERAGE(I14:I15))/($F$19*AVERAGE(I14:I15)))*(VLOOKUP(I9,$A$23:$F$29,6,FALSE)),"-")),"проверьте данные")</f>
        <v>проверьте данные</v>
      </c>
      <c r="J23" s="36" t="str">
        <f>IFERROR(IF(J16="городская",((J10+J11*AVERAGE(J14:J15))/($E$19*AVERAGE(J14:J15)))*(VLOOKUP(J9,$A$23:$F$29,5,FALSE)),IF(J16="сельская",((J10+J11*AVERAGE(J14:J15))/($F$19*AVERAGE(J14:J15)))*(VLOOKUP(J9,$A$23:$F$29,6,FALSE)),"-")),"проверьте данные")</f>
        <v>проверьте данные</v>
      </c>
      <c r="K23" s="36" t="str">
        <f>IFERROR(IF(K16="городская",((K10+K11*AVERAGE(K14:K15))/($E$19*AVERAGE(K14:K15)))*(VLOOKUP(K9,$A$23:$F$29,5,FALSE)),IF(K16="сельская",((K10+K11*AVERAGE(K14:K15))/($F$19*AVERAGE(K14:K15)))*(VLOOKUP(K9,$A$23:$F$29,6,FALSE)),"-")),"проверьте данные")</f>
        <v>проверьте данные</v>
      </c>
      <c r="L23" s="36" t="str">
        <f>IFERROR(IF(L16="городская",((L10+L11*AVERAGE(L14:L15))/($E$19*AVERAGE(L14:L15)))*(VLOOKUP(L9,$A$23:$F$29,5,FALSE)),IF(L16="сельская",((L10+L11*AVERAGE(L14:L15))/($F$19*AVERAGE(L14:L15)))*(VLOOKUP(L9,$A$23:$F$29,6,FALSE)),"-")),"проверьте данные")</f>
        <v>проверьте данные</v>
      </c>
      <c r="M23" s="36" t="str">
        <f>IFERROR(IF(M16="городская",((M10+M11*AVERAGE(M14:M15))/($E$19*AVERAGE(M14:M15)))*(VLOOKUP(M9,$A$23:$F$29,5,FALSE)),IF(M16="сельская",((M10+M11*AVERAGE(M14:M15))/($F$19*AVERAGE(M14:M15)))*(VLOOKUP(M9,$A$23:$F$29,6,FALSE)),"-")),"проверьте данные")</f>
        <v>проверьте данные</v>
      </c>
      <c r="N23" s="22"/>
      <c r="O23" s="22"/>
    </row>
    <row r="24" spans="1:15" ht="30" x14ac:dyDescent="0.25">
      <c r="A24" s="30" t="s">
        <v>26</v>
      </c>
      <c r="B24" s="29" t="s">
        <v>10</v>
      </c>
      <c r="C24" s="24">
        <f t="shared" ref="C24:C29" si="0">ROUND(C40/D40/E40,0)</f>
        <v>2708</v>
      </c>
      <c r="D24" s="24">
        <f t="shared" ref="D24:D29" si="1">C24</f>
        <v>2708</v>
      </c>
      <c r="E24" s="43">
        <v>2708</v>
      </c>
      <c r="F24" s="43">
        <v>2708</v>
      </c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30" x14ac:dyDescent="0.25">
      <c r="A25" s="30" t="s">
        <v>31</v>
      </c>
      <c r="B25" s="29" t="s">
        <v>10</v>
      </c>
      <c r="C25" s="24">
        <f t="shared" si="0"/>
        <v>2250</v>
      </c>
      <c r="D25" s="24">
        <f t="shared" si="1"/>
        <v>2250</v>
      </c>
      <c r="E25" s="43">
        <v>2250</v>
      </c>
      <c r="F25" s="43">
        <v>2250</v>
      </c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30" x14ac:dyDescent="0.25">
      <c r="A26" s="30" t="s">
        <v>27</v>
      </c>
      <c r="B26" s="29" t="s">
        <v>10</v>
      </c>
      <c r="C26" s="24">
        <f t="shared" si="0"/>
        <v>2000</v>
      </c>
      <c r="D26" s="24">
        <f t="shared" si="1"/>
        <v>2000</v>
      </c>
      <c r="E26" s="43">
        <v>2000</v>
      </c>
      <c r="F26" s="43">
        <v>2000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30" x14ac:dyDescent="0.25">
      <c r="A27" s="30" t="s">
        <v>28</v>
      </c>
      <c r="B27" s="29" t="s">
        <v>10</v>
      </c>
      <c r="C27" s="24">
        <f t="shared" si="0"/>
        <v>1893</v>
      </c>
      <c r="D27" s="24">
        <f t="shared" si="1"/>
        <v>1893</v>
      </c>
      <c r="E27" s="43">
        <v>1893</v>
      </c>
      <c r="F27" s="43">
        <v>1893</v>
      </c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30" x14ac:dyDescent="0.25">
      <c r="A28" s="30" t="s">
        <v>29</v>
      </c>
      <c r="B28" s="29" t="s">
        <v>10</v>
      </c>
      <c r="C28" s="24">
        <f t="shared" si="0"/>
        <v>2292</v>
      </c>
      <c r="D28" s="24">
        <f t="shared" si="1"/>
        <v>2292</v>
      </c>
      <c r="E28" s="43">
        <v>2292</v>
      </c>
      <c r="F28" s="43">
        <v>2292</v>
      </c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29.65" customHeight="1" x14ac:dyDescent="0.25">
      <c r="A29" s="30" t="s">
        <v>30</v>
      </c>
      <c r="B29" s="29" t="s">
        <v>10</v>
      </c>
      <c r="C29" s="24">
        <f t="shared" si="0"/>
        <v>1786</v>
      </c>
      <c r="D29" s="24">
        <f t="shared" si="1"/>
        <v>1786</v>
      </c>
      <c r="E29" s="43">
        <v>1786</v>
      </c>
      <c r="F29" s="43">
        <v>1786</v>
      </c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5">
      <c r="A30" s="52" t="s">
        <v>161</v>
      </c>
      <c r="B30" s="52"/>
      <c r="C30" s="52"/>
      <c r="D30" s="52"/>
      <c r="E30" s="52"/>
      <c r="F30" s="5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5">
      <c r="A31" s="24" t="s">
        <v>165</v>
      </c>
      <c r="B31" s="24" t="s">
        <v>166</v>
      </c>
      <c r="C31" s="24">
        <v>52</v>
      </c>
      <c r="D31" s="24">
        <v>52</v>
      </c>
      <c r="E31" s="24">
        <v>52</v>
      </c>
      <c r="F31" s="24">
        <v>52</v>
      </c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A32" s="24" t="s">
        <v>163</v>
      </c>
      <c r="B32" s="24" t="s">
        <v>166</v>
      </c>
      <c r="C32" s="24">
        <v>4.3449999999999998</v>
      </c>
      <c r="D32" s="24">
        <v>4.3449999999999998</v>
      </c>
      <c r="E32" s="24">
        <v>4.3449999999999998</v>
      </c>
      <c r="F32" s="24">
        <v>4.3449999999999998</v>
      </c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30" x14ac:dyDescent="0.25">
      <c r="A33" s="24" t="s">
        <v>164</v>
      </c>
      <c r="B33" s="24" t="s">
        <v>168</v>
      </c>
      <c r="C33" s="24">
        <v>3</v>
      </c>
      <c r="D33" s="24">
        <v>3</v>
      </c>
      <c r="E33" s="24">
        <v>3</v>
      </c>
      <c r="F33" s="24">
        <v>3</v>
      </c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30" x14ac:dyDescent="0.25">
      <c r="A34" s="24" t="s">
        <v>167</v>
      </c>
      <c r="B34" s="24" t="s">
        <v>169</v>
      </c>
      <c r="C34" s="24">
        <v>1</v>
      </c>
      <c r="D34" s="24">
        <v>1</v>
      </c>
      <c r="E34" s="24">
        <v>1</v>
      </c>
      <c r="F34" s="24">
        <v>1</v>
      </c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45" x14ac:dyDescent="0.25">
      <c r="A35" s="24" t="s">
        <v>170</v>
      </c>
      <c r="B35" s="24" t="s">
        <v>21</v>
      </c>
      <c r="C35" s="24">
        <v>18</v>
      </c>
      <c r="D35" s="24">
        <v>18</v>
      </c>
      <c r="E35" s="24">
        <v>18</v>
      </c>
      <c r="F35" s="24">
        <v>18</v>
      </c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47.45" customHeight="1" x14ac:dyDescent="0.25">
      <c r="A37" s="52" t="s">
        <v>189</v>
      </c>
      <c r="B37" s="52"/>
      <c r="C37" s="52"/>
      <c r="D37" s="52"/>
      <c r="E37" s="52"/>
      <c r="F37" s="5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42.6" customHeight="1" x14ac:dyDescent="0.25">
      <c r="A38" s="24" t="s">
        <v>24</v>
      </c>
      <c r="B38" s="29" t="s">
        <v>9</v>
      </c>
      <c r="C38" s="24" t="s">
        <v>186</v>
      </c>
      <c r="D38" s="24" t="s">
        <v>185</v>
      </c>
      <c r="E38" s="53" t="s">
        <v>184</v>
      </c>
      <c r="F38" s="54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30.6" hidden="1" customHeight="1" x14ac:dyDescent="0.25">
      <c r="A39" s="30" t="s">
        <v>25</v>
      </c>
      <c r="B39" s="24" t="s">
        <v>183</v>
      </c>
      <c r="C39" s="37">
        <v>710000</v>
      </c>
      <c r="D39" s="28">
        <v>5.5</v>
      </c>
      <c r="E39" s="49">
        <v>40</v>
      </c>
      <c r="F39" s="49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30.6" customHeight="1" x14ac:dyDescent="0.25">
      <c r="A40" s="30" t="s">
        <v>26</v>
      </c>
      <c r="B40" s="24" t="s">
        <v>183</v>
      </c>
      <c r="C40" s="37">
        <v>650000</v>
      </c>
      <c r="D40" s="28">
        <v>6</v>
      </c>
      <c r="E40" s="49">
        <v>40</v>
      </c>
      <c r="F40" s="49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30.6" customHeight="1" x14ac:dyDescent="0.25">
      <c r="A41" s="30" t="s">
        <v>31</v>
      </c>
      <c r="B41" s="24" t="s">
        <v>183</v>
      </c>
      <c r="C41" s="37">
        <v>540000</v>
      </c>
      <c r="D41" s="28">
        <v>6</v>
      </c>
      <c r="E41" s="49">
        <v>40</v>
      </c>
      <c r="F41" s="49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.6" customHeight="1" x14ac:dyDescent="0.25">
      <c r="A42" s="30" t="s">
        <v>27</v>
      </c>
      <c r="B42" s="24" t="s">
        <v>183</v>
      </c>
      <c r="C42" s="37">
        <v>560000</v>
      </c>
      <c r="D42" s="28">
        <v>7</v>
      </c>
      <c r="E42" s="49">
        <v>40</v>
      </c>
      <c r="F42" s="49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30.6" customHeight="1" x14ac:dyDescent="0.25">
      <c r="A43" s="30" t="s">
        <v>28</v>
      </c>
      <c r="B43" s="24" t="s">
        <v>183</v>
      </c>
      <c r="C43" s="37">
        <v>530000</v>
      </c>
      <c r="D43" s="28">
        <v>7</v>
      </c>
      <c r="E43" s="49">
        <v>40</v>
      </c>
      <c r="F43" s="49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30.6" customHeight="1" x14ac:dyDescent="0.25">
      <c r="A44" s="30" t="s">
        <v>29</v>
      </c>
      <c r="B44" s="24" t="s">
        <v>183</v>
      </c>
      <c r="C44" s="37">
        <v>550000</v>
      </c>
      <c r="D44" s="28">
        <v>6</v>
      </c>
      <c r="E44" s="49">
        <v>40</v>
      </c>
      <c r="F44" s="49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30.6" customHeight="1" x14ac:dyDescent="0.25">
      <c r="A45" s="30" t="s">
        <v>30</v>
      </c>
      <c r="B45" s="24" t="s">
        <v>183</v>
      </c>
      <c r="C45" s="37">
        <v>500000</v>
      </c>
      <c r="D45" s="28">
        <v>7</v>
      </c>
      <c r="E45" s="49">
        <v>40</v>
      </c>
      <c r="F45" s="49"/>
      <c r="G45" s="22"/>
      <c r="H45" s="22"/>
      <c r="I45" s="22"/>
      <c r="J45" s="22"/>
      <c r="K45" s="22"/>
      <c r="L45" s="22"/>
      <c r="M45" s="22"/>
      <c r="N45" s="22"/>
      <c r="O45" s="22"/>
    </row>
    <row r="46" spans="1: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38" t="s">
        <v>187</v>
      </c>
      <c r="B47" s="38"/>
      <c r="C47" s="38"/>
      <c r="D47" s="38"/>
      <c r="E47" s="38"/>
      <c r="F47" s="38"/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5">
      <c r="A48" s="38" t="s">
        <v>188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43.1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idden="1" x14ac:dyDescent="0.25">
      <c r="A50" s="50"/>
      <c r="B50" s="50"/>
      <c r="C50" s="50"/>
      <c r="D50" s="50"/>
      <c r="E50" s="50"/>
      <c r="F50" s="50"/>
      <c r="G50" s="22"/>
      <c r="H50" s="22"/>
      <c r="I50" s="22"/>
      <c r="J50" s="22"/>
      <c r="K50" s="22"/>
      <c r="L50" s="22"/>
      <c r="M50" s="22"/>
      <c r="N50" s="22"/>
      <c r="O50" s="22"/>
    </row>
  </sheetData>
  <sheetProtection algorithmName="SHA-512" hashValue="6O30eicHYebyai+jSoL0slRvBFcCeKIyB0VTHS210NLKbWiJUDp7yicWTU4Hfp0/ul2quFv/f0UzotVfYN5c8w==" saltValue="mHbwVRBAQxbJ28rVPLXeUA==" spinCount="100000" sheet="1" objects="1" scenarios="1" formatColumns="0" formatRows="0"/>
  <mergeCells count="18">
    <mergeCell ref="B2:F2"/>
    <mergeCell ref="H7:M7"/>
    <mergeCell ref="B6:F6"/>
    <mergeCell ref="A30:F30"/>
    <mergeCell ref="A21:F21"/>
    <mergeCell ref="A8:D8"/>
    <mergeCell ref="E8:F8"/>
    <mergeCell ref="E43:F43"/>
    <mergeCell ref="E44:F44"/>
    <mergeCell ref="E45:F45"/>
    <mergeCell ref="A50:F50"/>
    <mergeCell ref="B4:F4"/>
    <mergeCell ref="A37:F37"/>
    <mergeCell ref="E38:F38"/>
    <mergeCell ref="E39:F39"/>
    <mergeCell ref="E40:F40"/>
    <mergeCell ref="E41:F41"/>
    <mergeCell ref="E42:F42"/>
  </mergeCells>
  <dataValidations count="6">
    <dataValidation type="list" allowBlank="1" showInputMessage="1" showErrorMessage="1" sqref="B6:F6" xr:uid="{00000000-0002-0000-0200-000000000000}">
      <formula1>"все коммунальные расходы покрываются сертификатом,сертификат не покрывает 50% тепловой энергии и 10% электроэнергии (задание на платные услуги),исключены все коммунальные услуги"</formula1>
    </dataValidation>
    <dataValidation type="list" allowBlank="1" showInputMessage="1" showErrorMessage="1" sqref="I16:M16" xr:uid="{00000000-0002-0000-0200-000001000000}">
      <formula1>"городская,сельская"</formula1>
    </dataValidation>
    <dataValidation type="list" allowBlank="1" showInputMessage="1" showErrorMessage="1" sqref="I9:M9" xr:uid="{00000000-0002-0000-0200-000002000000}">
      <formula1>$A$23:$A$29</formula1>
    </dataValidation>
    <dataValidation type="whole" allowBlank="1" showInputMessage="1" showErrorMessage="1" error="Вводите суммы от 0 до 1 млн рублей" sqref="C39:C45" xr:uid="{00000000-0002-0000-0200-000003000000}">
      <formula1>0</formula1>
      <formula2>1000000</formula2>
    </dataValidation>
    <dataValidation type="decimal" allowBlank="1" showInputMessage="1" showErrorMessage="1" error="Вводите число лет от  0,5 до 20" sqref="D39:D45" xr:uid="{00000000-0002-0000-0200-000004000000}">
      <formula1>0</formula1>
      <formula2>20</formula2>
    </dataValidation>
    <dataValidation type="decimal" allowBlank="1" showInputMessage="1" showErrorMessage="1" error="Вводите число нелель от 34 до 52" sqref="E39:F45" xr:uid="{00000000-0002-0000-0200-000005000000}">
      <formula1>35</formula1>
      <formula2>52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параметры!$B$4:$B$29</xm:f>
          </x14:formula1>
          <xm:sqref>B2:F2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</vt:lpstr>
      <vt:lpstr>параметры</vt:lpstr>
      <vt:lpstr>имитация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2024-04-18T07:16:58Z</dcterms:modified>
</cp:coreProperties>
</file>